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Rates" state="visible" r:id="rId5"/>
    <sheet sheetId="3" name="Payslip" state="visible" r:id="rId6"/>
  </sheets>
  <calcPr calcId="171027" fullCalcOnLoad="1"/>
</workbook>
</file>

<file path=xl/sharedStrings.xml><?xml version="1.0" encoding="utf-8"?>
<sst xmlns="http://schemas.openxmlformats.org/spreadsheetml/2006/main" count="144" uniqueCount="131">
  <si>
    <t>Domestic worker payslip — how to use</t>
  </si>
  <si>
    <t>Free template by Accounter — accounter.co.za</t>
  </si>
  <si>
    <t>A monthly payslip for people who employ a domestic worker. It shows what section 33 of the Basic Conditions of Employment Act asks for (employer and worker details, pay period, hours and rates, each deduction and the amount actually paid), works out ordinary pay, overtime, UIF and net pay, and tracks annual and sick leave.</t>
  </si>
  <si>
    <t>How to use this template</t>
  </si>
  <si>
    <t>Fill in your details as the employer and the worker's name, occupation and ID number on the Payslip sheet.</t>
  </si>
  <si>
    <t>Enter the hourly rate. The sheet warns you if it is below the minimum hourly rate on the Rates sheet.</t>
  </si>
  <si>
    <t>Enter the ordinary hours and overtime hours, the Sunday hours (split by whether Sunday is one of the worker's ordinary working days), and the public holidays worked with the daily wage.</t>
  </si>
  <si>
    <t>UIF is deducted at 1% when the worker works 24 hours or more in the period; the employer's matching 1% is shown below net pay and is not taken from the worker.</t>
  </si>
  <si>
    <t>Record leave taken this period and earlier in the leave cycle to see the balances.</t>
  </si>
  <si>
    <t>Save a copy per worker per month, then print or save as PDF and give it to the worker when you pay.</t>
  </si>
  <si>
    <t>Colour key</t>
  </si>
  <si>
    <t>Orange-shaded cells are for your own figures. White cells calculate automatically, so avoid typing over them. Example figures are included so you can see how it works: replace or delete them.</t>
  </si>
  <si>
    <t>Good to know</t>
  </si>
  <si>
    <t>•</t>
  </si>
  <si>
    <t>The minimum hourly rate is R30.23 from 1 March 2026. It changes on 1 March 2027: update the Rates sheet when the new rate is gazetted.</t>
  </si>
  <si>
    <t>This payslip does not calculate PAYE. Use the free PAYE calculator at accounter.co.za/calculators/paye if pay is high enough for tax to apply.</t>
  </si>
  <si>
    <t>Hours are totalled for the pay period. Weekly limits (45 ordinary hours and 15 overtime hours) are on the Rates sheet.</t>
  </si>
  <si>
    <t>This template is not legal advice. It reflects the Basic Conditions of Employment Act and Sectoral Determination 7 as summarised at accounter.co.za/domestic-workers; check the current text on labour.gov.za.</t>
  </si>
  <si>
    <t>Works in Microsoft Excel, Google Sheets (File &gt; Import or open from Google Drive), LibreOffice Calc and Apple Numbers.</t>
  </si>
  <si>
    <t>More from Accounter</t>
  </si>
  <si>
    <t>About this template and FAQs: https://accounter.co.za/templates/domestic-worker-payslip</t>
  </si>
  <si>
    <t>More free templates: https://accounter.co.za/templates</t>
  </si>
  <si>
    <t>Free South African tax and business calculators: https://accounter.co.za/calculators</t>
  </si>
  <si>
    <t>Accounter — cloud accounting for South African businesses: https://accounter.co.za</t>
  </si>
  <si>
    <t>Disclaimer: this template is provided for practical and informational purposes only and is not tax, legal or financial advice. Tax rates and rules change; check figures against SARS and consult a qualified accountant or tax practitioner for advice on your situation.</t>
  </si>
  <si>
    <t>Rates and rules used by this file</t>
  </si>
  <si>
    <t>Update the minimum wage here when the new rate is gazetted; it normally applies from 1 March 2027.</t>
  </si>
  <si>
    <t>Item</t>
  </si>
  <si>
    <t>Value</t>
  </si>
  <si>
    <t>Source</t>
  </si>
  <si>
    <t>Minimum hourly rate, domestic workers (R)</t>
  </si>
  <si>
    <t>Government Gazette No. 54075, Notice R.7083, 3 Feb 2026</t>
  </si>
  <si>
    <t>Minimum wage effective from</t>
  </si>
  <si>
    <t>1 March 2026</t>
  </si>
  <si>
    <t>Next review</t>
  </si>
  <si>
    <t>1 March 2027 (new rate not yet gazetted)</t>
  </si>
  <si>
    <t>Update the two rows above when the new rate is published.</t>
  </si>
  <si>
    <t>UIF rate, worker (and again for the employer)</t>
  </si>
  <si>
    <t>lib/sars-rates.ts (UIF_RATE)</t>
  </si>
  <si>
    <t>UIF monthly remuneration ceiling (R)</t>
  </si>
  <si>
    <t>lib/sars-rates.ts (UIF_MONTHLY_CEILING)</t>
  </si>
  <si>
    <t>UIF applies from this many hours a month for one employer</t>
  </si>
  <si>
    <t>accounter.co.za/domestic-workers</t>
  </si>
  <si>
    <t>Maximum ordinary hours a week</t>
  </si>
  <si>
    <t>Sectoral Determination 7 / BCEA, as stated on accounter.co.za/domestic-workers</t>
  </si>
  <si>
    <t>Maximum overtime hours a week</t>
  </si>
  <si>
    <t>Sectoral Determination 7, as stated on accounter.co.za/domestic-workers</t>
  </si>
  <si>
    <t>Overtime multiplier</t>
  </si>
  <si>
    <t>lib/sars-rates.ts (BCEA_OVERTIME), BCEA s10</t>
  </si>
  <si>
    <t>Sunday, not an ordinary working day (×)</t>
  </si>
  <si>
    <t>Sectoral Determination 7, clauses 17 and 18</t>
  </si>
  <si>
    <t>Sunday, part of ordinary hours (×)</t>
  </si>
  <si>
    <t>Public holiday worked (× daily wage, minimum)</t>
  </si>
  <si>
    <t>Annual leave, full-time worker (weeks a year, minimum)</t>
  </si>
  <si>
    <t>Sick leave per 36-month cycle, 5-day week (days)</t>
  </si>
  <si>
    <t>lib/sars-rates.ts (BCEA_LEAVE), BCEA s22</t>
  </si>
  <si>
    <t>Sick leave per 36-month cycle, 6-day week (days)</t>
  </si>
  <si>
    <t>Notice, first six months of service (weeks)</t>
  </si>
  <si>
    <t>BCEA s37(1), lib/sars-rates.ts (BCEA_NOTICE)</t>
  </si>
  <si>
    <t>Notice, more than six months of service (weeks)</t>
  </si>
  <si>
    <t>BCEA s37(1)(c)(ii), lib/sars-rates.ts (BCEA_NOTICE)</t>
  </si>
  <si>
    <t>DOMESTIC WORKER PAYSLIP</t>
  </si>
  <si>
    <t>Employer</t>
  </si>
  <si>
    <t>Worker</t>
  </si>
  <si>
    <t>Employer name</t>
  </si>
  <si>
    <t>Your Name</t>
  </si>
  <si>
    <t>Worker name</t>
  </si>
  <si>
    <t>Worker Name</t>
  </si>
  <si>
    <t>Employer address</t>
  </si>
  <si>
    <t>1 Main Road, Cape Town, 8001</t>
  </si>
  <si>
    <t>Occupation</t>
  </si>
  <si>
    <t>Domestic worker</t>
  </si>
  <si>
    <t>UIF reference number</t>
  </si>
  <si>
    <t/>
  </si>
  <si>
    <t>ID number</t>
  </si>
  <si>
    <t>Pay period</t>
  </si>
  <si>
    <t>March 2026</t>
  </si>
  <si>
    <t>Pay date</t>
  </si>
  <si>
    <t>Payment method</t>
  </si>
  <si>
    <t>EFT</t>
  </si>
  <si>
    <t>Days worked per week</t>
  </si>
  <si>
    <t>Hours and rate</t>
  </si>
  <si>
    <t>Hourly rate (R)</t>
  </si>
  <si>
    <t>Minimum hourly rate (Rates sheet)</t>
  </si>
  <si>
    <t>Rate check</t>
  </si>
  <si>
    <t>Ordinary hours worked</t>
  </si>
  <si>
    <t>Overtime hours</t>
  </si>
  <si>
    <t>Paid at 1.5× the hourly rate</t>
  </si>
  <si>
    <t>Sunday hours (not ordinary)</t>
  </si>
  <si>
    <t>Sunday is not one of the worker's ordinary working days</t>
  </si>
  <si>
    <t>Sunday hours (ordinary)</t>
  </si>
  <si>
    <t>Sunday is one of the worker's ordinary working days</t>
  </si>
  <si>
    <t>Public holidays worked (days)</t>
  </si>
  <si>
    <t>Holidays that fall on a normal working day</t>
  </si>
  <si>
    <t>Daily wage (R)</t>
  </si>
  <si>
    <t>Hourly rate × ordinary hours a day; overwrite if different</t>
  </si>
  <si>
    <t>Overtime rate (R per hour)</t>
  </si>
  <si>
    <t>Sunday rate, not ordinary (R per hour)</t>
  </si>
  <si>
    <t>Sunday rate, ordinary (R per hour)</t>
  </si>
  <si>
    <t>Public holiday pay (R per day worked)</t>
  </si>
  <si>
    <t>Total hours this period (excluding public holidays)</t>
  </si>
  <si>
    <t>Earnings</t>
  </si>
  <si>
    <t>Ordinary pay</t>
  </si>
  <si>
    <t>Overtime pay</t>
  </si>
  <si>
    <t>Sunday pay (not ordinary)</t>
  </si>
  <si>
    <t>Sunday pay (ordinary)</t>
  </si>
  <si>
    <t>Public holiday pay</t>
  </si>
  <si>
    <t>Other earnings (bonus, allowance)</t>
  </si>
  <si>
    <t>GROSS PAY</t>
  </si>
  <si>
    <t>If the Sunday pay is less than the daily wage, pay the daily wage (SD7 cl. 17(2)). Public holiday on a normal day off: daily wage plus hourly wage for each hour (cl. 18(3)).</t>
  </si>
  <si>
    <t>Deductions</t>
  </si>
  <si>
    <t>UIF — worker (1%)</t>
  </si>
  <si>
    <t>Only from 24 hours a month</t>
  </si>
  <si>
    <t>Other deductions (say what for)</t>
  </si>
  <si>
    <t>None</t>
  </si>
  <si>
    <t>Total deductions</t>
  </si>
  <si>
    <t>NET PAY</t>
  </si>
  <si>
    <t>Employer contributions (not deducted from the worker)</t>
  </si>
  <si>
    <t>UIF — employer (1%)</t>
  </si>
  <si>
    <t>Total UIF to declare and pay (worker + employer)</t>
  </si>
  <si>
    <t>Leave</t>
  </si>
  <si>
    <t>Annual leave entitlement (days a year)</t>
  </si>
  <si>
    <t>3 weeks × days worked a week</t>
  </si>
  <si>
    <t>Annual leave taken earlier this leave year</t>
  </si>
  <si>
    <t>Annual leave taken this period</t>
  </si>
  <si>
    <t>Annual leave balance (days)</t>
  </si>
  <si>
    <t>Sick leave entitlement (days per 36-month cycle)</t>
  </si>
  <si>
    <t>Sick leave taken earlier in the cycle</t>
  </si>
  <si>
    <t>Sick leave taken this period</t>
  </si>
  <si>
    <t>Sick leave balance (days)</t>
  </si>
  <si>
    <t>This payslip is issued in terms of section 33 of the Basic Conditions of Employment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</si>
</sst>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R&quot;#,##0.00;[Red]-&quot;R&quot;#,##0.00"/>
    <numFmt numFmtId="165" formatCode="0.0&quot;×&quot;"/>
    <numFmt numFmtId="166" formatCode="dd mmm yyyy"/>
    <numFmt numFmtId="167" formatCode="0.0"/>
  </numFmts>
  <fonts count="9" x14ac:knownFonts="1">
    <font>
      <color theme="1"/>
      <family val="2"/>
      <scheme val="minor"/>
      <sz val="11"/>
      <name val="Calibri"/>
    </font>
    <font>
      <b/>
      <color rgb="FF0D333F"/>
      <sz val="16"/>
    </font>
    <font>
      <u/>
      <color rgb="FFFF860B"/>
      <sz val="9"/>
    </font>
    <font>
      <b/>
      <color rgb="FF0D333F"/>
      <sz val="12"/>
    </font>
    <font>
      <b/>
      <color rgb="FFFF860B"/>
    </font>
    <font>
      <u/>
      <color rgb="FFFF860B"/>
    </font>
    <font>
      <i/>
      <color rgb="FF666666"/>
      <sz val="9"/>
    </font>
    <font>
      <b/>
      <color rgb="FFFFFFFF"/>
    </font>
    <font>
      <b/>
      <color rgb="FF0D333F"/>
    </font>
  </fonts>
  <fills count="5">
    <fill>
      <patternFill patternType="none"/>
    </fill>
    <fill>
      <patternFill patternType="gray125"/>
    </fill>
    <fill>
      <patternFill patternType="solid">
        <fgColor rgb="FFFFF4E8"/>
      </patternFill>
    </fill>
    <fill>
      <patternFill patternType="solid">
        <fgColor rgb="FF0D333F"/>
      </patternFill>
    </fill>
    <fill>
      <patternFill patternType="solid">
        <fgColor rgb="FFF5F5F5"/>
      </patternFill>
    </fill>
  </fills>
  <borders count="3">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medium">
        <color rgb="FF0D333F"/>
      </top>
      <bottom style="thin">
        <color rgb="FFDDDDDD"/>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xf>
    <xf numFmtId="0" fontId="0" fillId="2" borderId="1" xfId="0" applyFill="1" applyBorder="1"/>
    <xf numFmtId="0" fontId="5" fillId="0" borderId="0" xfId="0" applyFont="1"/>
    <xf numFmtId="0" fontId="6" fillId="0" borderId="0" xfId="0" applyFont="1" applyAlignment="1">
      <alignment vertical="top" wrapText="1"/>
    </xf>
    <xf numFmtId="0" fontId="6" fillId="0" borderId="0" xfId="0" applyFont="1"/>
    <xf numFmtId="0" fontId="7" fillId="3" borderId="1" xfId="0" applyFont="1" applyFill="1" applyBorder="1" applyAlignment="1">
      <alignment vertical="center" wrapText="1"/>
    </xf>
    <xf numFmtId="164" fontId="0" fillId="2" borderId="1" xfId="0" applyNumberFormat="1" applyFill="1" applyBorder="1"/>
    <xf numFmtId="49" fontId="0" fillId="2" borderId="1" xfId="0" applyNumberFormat="1" applyFill="1" applyBorder="1"/>
    <xf numFmtId="9" fontId="0" fillId="0" borderId="1" xfId="0" applyNumberFormat="1" applyBorder="1"/>
    <xf numFmtId="164" fontId="0" fillId="0" borderId="1" xfId="0" applyNumberFormat="1" applyBorder="1"/>
    <xf numFmtId="1" fontId="0" fillId="0" borderId="1" xfId="0" applyNumberFormat="1" applyBorder="1"/>
    <xf numFmtId="165" fontId="0" fillId="0" borderId="1" xfId="0" applyNumberFormat="1" applyBorder="1"/>
    <xf numFmtId="0" fontId="8" fillId="4" borderId="0" xfId="0" applyFont="1" applyFill="1"/>
    <xf numFmtId="0" fontId="0" fillId="4" borderId="0" xfId="0" applyFill="1"/>
    <xf numFmtId="166" fontId="0" fillId="2" borderId="1" xfId="0" applyNumberFormat="1" applyFill="1" applyBorder="1"/>
    <xf numFmtId="0" fontId="0" fillId="0" borderId="1" xfId="0" applyBorder="1"/>
    <xf numFmtId="2" fontId="0" fillId="2" borderId="1" xfId="0" applyNumberFormat="1" applyFill="1" applyBorder="1"/>
    <xf numFmtId="1" fontId="0" fillId="2" borderId="1" xfId="0" applyNumberFormat="1" applyFill="1" applyBorder="1"/>
    <xf numFmtId="2" fontId="0" fillId="0" borderId="1" xfId="0" applyNumberFormat="1" applyBorder="1"/>
    <xf numFmtId="0" fontId="8" fillId="4" borderId="2" xfId="0" applyFont="1" applyFill="1" applyBorder="1"/>
    <xf numFmtId="164" fontId="8" fillId="4" borderId="2" xfId="0" applyNumberFormat="1" applyFont="1" applyFill="1" applyBorder="1"/>
    <xf numFmtId="167" fontId="0" fillId="0" borderId="1" xfId="0" applyNumberFormat="1" applyBorder="1"/>
    <xf numFmtId="167" fontId="0" fillId="2" borderId="1" xfId="0" applyNumberFormat="1" applyFill="1" applyBorder="1"/>
    <xf numFmtId="0" fontId="8" fillId="0" borderId="0" xfId="0" applyFont="1"/>
    <xf numFmtId="167" fontId="8" fillId="0" borderId="1" xfId="0" applyNumberFormat="1" applyFont="1" applyBorder="1"/>
  </cellXfs>
  <cellStyles count="1">
    <cellStyle name="Normal" xfId="0" builtinId="0"/>
  </cellStyles>
  <dxfs count="1">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ccounter.co.za" TargetMode="External"/><Relationship Id="rId2" Type="http://schemas.openxmlformats.org/officeDocument/2006/relationships/hyperlink" Target="https://accounter.co.za/templates/domestic-worker-payslip" TargetMode="External"/><Relationship Id="rId3" Type="http://schemas.openxmlformats.org/officeDocument/2006/relationships/hyperlink" Target="https://accounter.co.za/templates" TargetMode="External"/><Relationship Id="rId4" Type="http://schemas.openxmlformats.org/officeDocument/2006/relationships/hyperlink" Target="https://accounter.co.za/calculators" TargetMode="External"/><Relationship Id="rId5" Type="http://schemas.openxmlformats.org/officeDocument/2006/relationships/hyperlink" Target="https://accounter.co.z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ccounter.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FormatPr defaultRowHeight="15" outlineLevelRow="0" outlineLevelCol="0" x14ac:dyDescent="55"/>
  <cols>
    <col min="1" max="1" width="5" customWidth="1"/>
    <col min="2" max="2" width="100" customWidth="1"/>
  </cols>
  <sheetData>
    <row r="1" ht="24" customHeight="1" spans="1:1" x14ac:dyDescent="0.25">
      <c r="A1" s="1" t="s">
        <v>0</v>
      </c>
    </row>
    <row r="2" spans="1:1" x14ac:dyDescent="0.25">
      <c r="A2" s="2" t="s">
        <v>1</v>
      </c>
    </row>
    <row r="4" ht="60" customHeight="1" spans="2:2" x14ac:dyDescent="0.25">
      <c r="B4" s="3" t="s">
        <v>2</v>
      </c>
    </row>
    <row r="6" ht="15" customHeight="1" spans="2:2" x14ac:dyDescent="0.25">
      <c r="B6" s="4" t="s">
        <v>3</v>
      </c>
    </row>
    <row r="7" ht="30" customHeight="1" spans="1:2" x14ac:dyDescent="0.25">
      <c r="A7" s="5">
        <v>1</v>
      </c>
      <c r="B7" s="3" t="s">
        <v>4</v>
      </c>
    </row>
    <row r="8" ht="15" customHeight="1" spans="1:2" x14ac:dyDescent="0.25">
      <c r="A8" s="5">
        <v>2</v>
      </c>
      <c r="B8" s="3" t="s">
        <v>5</v>
      </c>
    </row>
    <row r="9" ht="30" customHeight="1" spans="1:2" x14ac:dyDescent="0.25">
      <c r="A9" s="5">
        <v>3</v>
      </c>
      <c r="B9" s="3" t="s">
        <v>6</v>
      </c>
    </row>
    <row r="10" ht="30" customHeight="1" spans="1:2" x14ac:dyDescent="0.25">
      <c r="A10" s="5">
        <v>4</v>
      </c>
      <c r="B10" s="3" t="s">
        <v>7</v>
      </c>
    </row>
    <row r="11" ht="15" customHeight="1" spans="1:2" x14ac:dyDescent="0.25">
      <c r="A11" s="5">
        <v>5</v>
      </c>
      <c r="B11" s="3" t="s">
        <v>8</v>
      </c>
    </row>
    <row r="12" ht="15" customHeight="1" spans="1:2" x14ac:dyDescent="0.25">
      <c r="A12" s="5">
        <v>6</v>
      </c>
      <c r="B12" s="3" t="s">
        <v>9</v>
      </c>
    </row>
    <row r="14" ht="15" customHeight="1" spans="2:2" x14ac:dyDescent="0.25">
      <c r="B14" s="4" t="s">
        <v>10</v>
      </c>
    </row>
    <row r="15" ht="30" customHeight="1" spans="1:2" x14ac:dyDescent="0.25">
      <c r="A15" s="6"/>
      <c r="B15" s="3" t="s">
        <v>11</v>
      </c>
    </row>
    <row r="17" ht="15" customHeight="1" spans="2:2" x14ac:dyDescent="0.25">
      <c r="B17" s="4" t="s">
        <v>12</v>
      </c>
    </row>
    <row r="18" ht="30" customHeight="1" spans="1:2" x14ac:dyDescent="0.25">
      <c r="A18" t="s">
        <v>13</v>
      </c>
      <c r="B18" s="3" t="s">
        <v>14</v>
      </c>
    </row>
    <row r="19" ht="30" customHeight="1" spans="1:2" x14ac:dyDescent="0.25">
      <c r="A19" t="s">
        <v>13</v>
      </c>
      <c r="B19" s="3" t="s">
        <v>15</v>
      </c>
    </row>
    <row r="20" ht="30" customHeight="1" spans="1:2" x14ac:dyDescent="0.25">
      <c r="A20" t="s">
        <v>13</v>
      </c>
      <c r="B20" s="3" t="s">
        <v>16</v>
      </c>
    </row>
    <row r="21" ht="30" customHeight="1" spans="1:2" x14ac:dyDescent="0.25">
      <c r="A21" t="s">
        <v>13</v>
      </c>
      <c r="B21" s="3" t="s">
        <v>17</v>
      </c>
    </row>
    <row r="22" ht="30" customHeight="1" spans="2:2" x14ac:dyDescent="0.25">
      <c r="B22" s="3" t="s">
        <v>18</v>
      </c>
    </row>
    <row r="24" ht="15" customHeight="1" spans="2:2" x14ac:dyDescent="0.25">
      <c r="B24" s="4" t="s">
        <v>19</v>
      </c>
    </row>
    <row r="25" spans="2:2" x14ac:dyDescent="0.25">
      <c r="B25" s="7" t="s">
        <v>20</v>
      </c>
    </row>
    <row r="26" spans="2:2" x14ac:dyDescent="0.25">
      <c r="B26" s="7" t="s">
        <v>21</v>
      </c>
    </row>
    <row r="27" spans="2:2" x14ac:dyDescent="0.25">
      <c r="B27" s="7" t="s">
        <v>22</v>
      </c>
    </row>
    <row r="28" spans="2:2" x14ac:dyDescent="0.25">
      <c r="B28" s="7" t="s">
        <v>23</v>
      </c>
    </row>
    <row r="30" ht="45" customHeight="1" spans="2:2" x14ac:dyDescent="0.25">
      <c r="B30" s="8" t="s">
        <v>24</v>
      </c>
    </row>
  </sheetData>
  <hyperlinks>
    <hyperlink ref="A2" r:id="rId1"/>
    <hyperlink ref="B25" r:id="rId2"/>
    <hyperlink ref="B26" r:id="rId3"/>
    <hyperlink ref="B27" r:id="rId4"/>
    <hyperlink ref="B28" r:id="rId5"/>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4"/>
  <sheetFormatPr defaultRowHeight="15" outlineLevelRow="0" outlineLevelCol="0" x14ac:dyDescent="55"/>
  <cols>
    <col min="1" max="1" width="52" customWidth="1"/>
    <col min="2" max="2" width="20" customWidth="1"/>
    <col min="3" max="3" width="70" customWidth="1"/>
  </cols>
  <sheetData>
    <row r="1" ht="24" customHeight="1" spans="1:1" x14ac:dyDescent="0.25">
      <c r="A1" s="1" t="s">
        <v>25</v>
      </c>
    </row>
    <row r="2" spans="1:1" x14ac:dyDescent="0.25">
      <c r="A2" s="2" t="s">
        <v>1</v>
      </c>
    </row>
    <row r="3" spans="1:1" x14ac:dyDescent="0.25">
      <c r="A3" s="9" t="s">
        <v>26</v>
      </c>
    </row>
    <row r="5" ht="30" customHeight="1" spans="1:3" x14ac:dyDescent="0.25">
      <c r="A5" s="10" t="s">
        <v>27</v>
      </c>
      <c r="B5" s="10" t="s">
        <v>28</v>
      </c>
      <c r="C5" s="10" t="s">
        <v>29</v>
      </c>
    </row>
    <row r="6" spans="1:3" x14ac:dyDescent="0.25">
      <c r="A6" t="s">
        <v>30</v>
      </c>
      <c r="B6" s="11">
        <v>30.23</v>
      </c>
      <c r="C6" s="3" t="s">
        <v>31</v>
      </c>
    </row>
    <row r="7" spans="1:3" x14ac:dyDescent="0.25">
      <c r="A7" t="s">
        <v>32</v>
      </c>
      <c r="B7" s="12" t="s">
        <v>33</v>
      </c>
      <c r="C7" s="3" t="s">
        <v>31</v>
      </c>
    </row>
    <row r="8" spans="1:3" x14ac:dyDescent="0.25">
      <c r="A8" t="s">
        <v>34</v>
      </c>
      <c r="B8" s="12" t="s">
        <v>35</v>
      </c>
      <c r="C8" s="3" t="s">
        <v>36</v>
      </c>
    </row>
    <row r="9" spans="1:3" x14ac:dyDescent="0.25">
      <c r="A9" t="s">
        <v>37</v>
      </c>
      <c r="B9" s="13">
        <v>0.01</v>
      </c>
      <c r="C9" s="3" t="s">
        <v>38</v>
      </c>
    </row>
    <row r="10" spans="1:3" x14ac:dyDescent="0.25">
      <c r="A10" t="s">
        <v>39</v>
      </c>
      <c r="B10" s="14">
        <v>17712</v>
      </c>
      <c r="C10" s="3" t="s">
        <v>40</v>
      </c>
    </row>
    <row r="11" spans="1:3" x14ac:dyDescent="0.25">
      <c r="A11" t="s">
        <v>41</v>
      </c>
      <c r="B11" s="15">
        <v>24</v>
      </c>
      <c r="C11" s="3" t="s">
        <v>42</v>
      </c>
    </row>
    <row r="12" spans="1:3" x14ac:dyDescent="0.25">
      <c r="A12" t="s">
        <v>43</v>
      </c>
      <c r="B12" s="15">
        <v>45</v>
      </c>
      <c r="C12" s="3" t="s">
        <v>44</v>
      </c>
    </row>
    <row r="13" spans="1:3" x14ac:dyDescent="0.25">
      <c r="A13" t="s">
        <v>45</v>
      </c>
      <c r="B13" s="15">
        <v>15</v>
      </c>
      <c r="C13" s="3" t="s">
        <v>46</v>
      </c>
    </row>
    <row r="14" spans="1:3" x14ac:dyDescent="0.25">
      <c r="A14" t="s">
        <v>47</v>
      </c>
      <c r="B14" s="16">
        <v>1.5</v>
      </c>
      <c r="C14" s="3" t="s">
        <v>48</v>
      </c>
    </row>
    <row r="15" spans="1:3" x14ac:dyDescent="0.25">
      <c r="A15" t="s">
        <v>49</v>
      </c>
      <c r="B15" s="16">
        <v>2</v>
      </c>
      <c r="C15" s="3" t="s">
        <v>50</v>
      </c>
    </row>
    <row r="16" spans="1:3" x14ac:dyDescent="0.25">
      <c r="A16" t="s">
        <v>51</v>
      </c>
      <c r="B16" s="16">
        <v>1.5</v>
      </c>
      <c r="C16" s="3" t="s">
        <v>50</v>
      </c>
    </row>
    <row r="17" spans="1:3" x14ac:dyDescent="0.25">
      <c r="A17" t="s">
        <v>52</v>
      </c>
      <c r="B17" s="16">
        <v>2</v>
      </c>
      <c r="C17" s="3" t="s">
        <v>50</v>
      </c>
    </row>
    <row r="18" spans="1:3" x14ac:dyDescent="0.25">
      <c r="A18" t="s">
        <v>53</v>
      </c>
      <c r="B18" s="15">
        <v>3</v>
      </c>
      <c r="C18" s="3" t="s">
        <v>42</v>
      </c>
    </row>
    <row r="19" spans="1:3" x14ac:dyDescent="0.25">
      <c r="A19" t="s">
        <v>54</v>
      </c>
      <c r="B19" s="15">
        <v>30</v>
      </c>
      <c r="C19" s="3" t="s">
        <v>55</v>
      </c>
    </row>
    <row r="20" spans="1:3" x14ac:dyDescent="0.25">
      <c r="A20" t="s">
        <v>56</v>
      </c>
      <c r="B20" s="15">
        <v>36</v>
      </c>
      <c r="C20" s="3" t="s">
        <v>55</v>
      </c>
    </row>
    <row r="21" spans="1:3" x14ac:dyDescent="0.25">
      <c r="A21" t="s">
        <v>57</v>
      </c>
      <c r="B21" s="15">
        <v>1</v>
      </c>
      <c r="C21" s="3" t="s">
        <v>58</v>
      </c>
    </row>
    <row r="22" spans="1:3" x14ac:dyDescent="0.25">
      <c r="A22" t="s">
        <v>59</v>
      </c>
      <c r="B22" s="15">
        <v>4</v>
      </c>
      <c r="C22" s="3" t="s">
        <v>60</v>
      </c>
    </row>
    <row r="24" spans="1:1" x14ac:dyDescent="0.25">
      <c r="A24" s="9" t="s">
        <v>17</v>
      </c>
    </row>
  </sheetData>
  <hyperlinks>
    <hyperlink ref="A2" r:id="rId1"/>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8"/>
  <sheetFormatPr defaultRowHeight="15" outlineLevelRow="0" outlineLevelCol="0" x14ac:dyDescent="55"/>
  <cols>
    <col min="1" max="1" width="44" customWidth="1"/>
    <col min="2" max="2" width="26" customWidth="1"/>
    <col min="3" max="3" width="40" customWidth="1"/>
    <col min="4" max="4" width="20" customWidth="1"/>
  </cols>
  <sheetData>
    <row r="1" ht="24" customHeight="1" spans="1:1" x14ac:dyDescent="0.25">
      <c r="A1" s="1" t="s">
        <v>61</v>
      </c>
    </row>
    <row r="2" spans="1:1" x14ac:dyDescent="0.25">
      <c r="A2" s="2" t="s">
        <v>1</v>
      </c>
    </row>
    <row r="4" spans="1:4" x14ac:dyDescent="0.25">
      <c r="A4" s="17" t="s">
        <v>62</v>
      </c>
      <c r="B4" s="18"/>
      <c r="C4" s="17" t="s">
        <v>63</v>
      </c>
      <c r="D4" s="18"/>
    </row>
    <row r="5" spans="1:4" x14ac:dyDescent="0.25">
      <c r="A5" t="s">
        <v>64</v>
      </c>
      <c r="B5" s="6" t="s">
        <v>65</v>
      </c>
      <c r="C5" t="s">
        <v>66</v>
      </c>
      <c r="D5" s="6" t="s">
        <v>67</v>
      </c>
    </row>
    <row r="6" spans="1:4" x14ac:dyDescent="0.25">
      <c r="A6" t="s">
        <v>68</v>
      </c>
      <c r="B6" s="6" t="s">
        <v>69</v>
      </c>
      <c r="C6" t="s">
        <v>70</v>
      </c>
      <c r="D6" s="6" t="s">
        <v>71</v>
      </c>
    </row>
    <row r="7" spans="1:4" x14ac:dyDescent="0.25">
      <c r="A7" t="s">
        <v>72</v>
      </c>
      <c r="B7" s="6" t="s">
        <v>73</v>
      </c>
      <c r="C7" t="s">
        <v>74</v>
      </c>
      <c r="D7" s="6" t="s">
        <v>73</v>
      </c>
    </row>
    <row r="8" spans="1:4" x14ac:dyDescent="0.25">
      <c r="A8" t="s">
        <v>75</v>
      </c>
      <c r="B8" s="6" t="s">
        <v>76</v>
      </c>
      <c r="C8" t="s">
        <v>77</v>
      </c>
      <c r="D8" s="19">
        <v>46112</v>
      </c>
    </row>
    <row r="9" spans="1:4" x14ac:dyDescent="0.25">
      <c r="A9" t="s">
        <v>78</v>
      </c>
      <c r="B9" s="6" t="s">
        <v>79</v>
      </c>
      <c r="C9" t="s">
        <v>80</v>
      </c>
      <c r="D9" s="6">
        <v>5</v>
      </c>
    </row>
    <row r="11" spans="1:4" x14ac:dyDescent="0.25">
      <c r="A11" s="17" t="s">
        <v>81</v>
      </c>
      <c r="B11" s="18"/>
      <c r="C11" s="18"/>
      <c r="D11" s="18"/>
    </row>
    <row r="12" spans="1:4" x14ac:dyDescent="0.25">
      <c r="A12" t="s">
        <v>82</v>
      </c>
      <c r="D12" s="11">
        <v>30.23</v>
      </c>
    </row>
    <row r="13" spans="1:4" x14ac:dyDescent="0.25">
      <c r="A13" t="s">
        <v>83</v>
      </c>
      <c r="D13" s="14">
        <f>'Rates'!$B$6</f>
      </c>
    </row>
    <row r="14" spans="1:4" x14ac:dyDescent="0.25">
      <c r="A14" t="s">
        <v>84</v>
      </c>
      <c r="D14" s="20">
        <f>IF(D12&lt;D13,"BELOW MINIMUM WAGE","OK")</f>
      </c>
    </row>
    <row r="15" spans="1:4" x14ac:dyDescent="0.25">
      <c r="A15" t="s">
        <v>85</v>
      </c>
      <c r="D15" s="21">
        <v>195</v>
      </c>
    </row>
    <row r="16" spans="1:4" x14ac:dyDescent="0.25">
      <c r="A16" t="s">
        <v>86</v>
      </c>
      <c r="B16" s="9" t="s">
        <v>87</v>
      </c>
      <c r="D16" s="21">
        <v>0</v>
      </c>
    </row>
    <row r="17" spans="1:4" x14ac:dyDescent="0.25">
      <c r="A17" t="s">
        <v>88</v>
      </c>
      <c r="B17" s="9" t="s">
        <v>89</v>
      </c>
      <c r="D17" s="21">
        <v>0</v>
      </c>
    </row>
    <row r="18" spans="1:4" x14ac:dyDescent="0.25">
      <c r="A18" t="s">
        <v>90</v>
      </c>
      <c r="B18" s="9" t="s">
        <v>91</v>
      </c>
      <c r="D18" s="21">
        <v>0</v>
      </c>
    </row>
    <row r="19" spans="1:4" x14ac:dyDescent="0.25">
      <c r="A19" t="s">
        <v>92</v>
      </c>
      <c r="B19" s="9" t="s">
        <v>93</v>
      </c>
      <c r="D19" s="22">
        <v>0</v>
      </c>
    </row>
    <row r="20" spans="1:4" x14ac:dyDescent="0.25">
      <c r="A20" t="s">
        <v>94</v>
      </c>
      <c r="B20" s="9" t="s">
        <v>95</v>
      </c>
      <c r="D20" s="11">
        <f>IF(D9&gt;0,ROUND(D12*D15/(D9*52/12),2),0)</f>
      </c>
    </row>
    <row r="21" spans="1:4" x14ac:dyDescent="0.25">
      <c r="A21" t="s">
        <v>96</v>
      </c>
      <c r="D21" s="14">
        <f>D12*'Rates'!$B$14</f>
      </c>
    </row>
    <row r="22" spans="1:4" x14ac:dyDescent="0.25">
      <c r="A22" t="s">
        <v>97</v>
      </c>
      <c r="D22" s="14">
        <f>D12*'Rates'!$B$15</f>
      </c>
    </row>
    <row r="23" spans="1:4" x14ac:dyDescent="0.25">
      <c r="A23" t="s">
        <v>98</v>
      </c>
      <c r="D23" s="14">
        <f>D12*'Rates'!$B$16</f>
      </c>
    </row>
    <row r="24" spans="1:4" x14ac:dyDescent="0.25">
      <c r="A24" t="s">
        <v>99</v>
      </c>
      <c r="D24" s="14">
        <f>D20*'Rates'!$B$17</f>
      </c>
    </row>
    <row r="25" spans="1:4" x14ac:dyDescent="0.25">
      <c r="A25" t="s">
        <v>100</v>
      </c>
      <c r="D25" s="23">
        <f>SUM(D15:D18)</f>
      </c>
    </row>
    <row r="27" spans="1:4" x14ac:dyDescent="0.25">
      <c r="A27" s="17" t="s">
        <v>101</v>
      </c>
      <c r="B27" s="18"/>
      <c r="C27" s="18"/>
      <c r="D27" s="18"/>
    </row>
    <row r="28" spans="1:4" x14ac:dyDescent="0.25">
      <c r="A28" t="s">
        <v>102</v>
      </c>
      <c r="D28" s="14">
        <f>ROUND(D15*D12,2)</f>
      </c>
    </row>
    <row r="29" spans="1:4" x14ac:dyDescent="0.25">
      <c r="A29" t="s">
        <v>103</v>
      </c>
      <c r="D29" s="14">
        <f>ROUND(D16*D21,2)</f>
      </c>
    </row>
    <row r="30" spans="1:4" x14ac:dyDescent="0.25">
      <c r="A30" t="s">
        <v>104</v>
      </c>
      <c r="D30" s="14">
        <f>ROUND(D17*D22,2)</f>
      </c>
    </row>
    <row r="31" spans="1:4" x14ac:dyDescent="0.25">
      <c r="A31" t="s">
        <v>105</v>
      </c>
      <c r="D31" s="14">
        <f>ROUND(D18*D23,2)</f>
      </c>
    </row>
    <row r="32" spans="1:4" x14ac:dyDescent="0.25">
      <c r="A32" t="s">
        <v>106</v>
      </c>
      <c r="D32" s="14">
        <f>ROUND(D19*D24,2)</f>
      </c>
    </row>
    <row r="33" spans="1:4" x14ac:dyDescent="0.25">
      <c r="A33" t="s">
        <v>107</v>
      </c>
      <c r="D33" s="11">
        <v>0</v>
      </c>
    </row>
    <row r="34" spans="1:4" x14ac:dyDescent="0.25">
      <c r="A34" s="24" t="s">
        <v>108</v>
      </c>
      <c r="D34" s="25">
        <f>SUM(D28:D33)</f>
      </c>
    </row>
    <row r="35" spans="1:1" x14ac:dyDescent="0.25">
      <c r="A35" s="9" t="s">
        <v>109</v>
      </c>
    </row>
    <row r="37" spans="1:4" x14ac:dyDescent="0.25">
      <c r="A37" s="17" t="s">
        <v>110</v>
      </c>
      <c r="B37" s="18"/>
      <c r="C37" s="18"/>
      <c r="D37" s="18"/>
    </row>
    <row r="38" spans="1:4" x14ac:dyDescent="0.25">
      <c r="A38" t="s">
        <v>111</v>
      </c>
      <c r="B38" s="9" t="s">
        <v>112</v>
      </c>
      <c r="D38" s="14">
        <f>IF(D25&lt;'Rates'!$B$11,0,ROUND(MIN(D34,'Rates'!$B$10)*'Rates'!$B$9,2))</f>
      </c>
    </row>
    <row r="39" spans="1:4" x14ac:dyDescent="0.25">
      <c r="A39" t="s">
        <v>113</v>
      </c>
      <c r="B39" s="6" t="s">
        <v>114</v>
      </c>
      <c r="D39" s="11">
        <v>0</v>
      </c>
    </row>
    <row r="40" spans="1:4" x14ac:dyDescent="0.25">
      <c r="A40" t="s">
        <v>115</v>
      </c>
      <c r="D40" s="14">
        <f>D38+D39</f>
      </c>
    </row>
    <row r="42" spans="1:4" x14ac:dyDescent="0.25">
      <c r="A42" s="24" t="s">
        <v>116</v>
      </c>
      <c r="D42" s="25">
        <f>D34-D40</f>
      </c>
    </row>
    <row r="43" spans="1:4" x14ac:dyDescent="0.25">
      <c r="A43" s="17" t="s">
        <v>117</v>
      </c>
      <c r="B43" s="18"/>
      <c r="C43" s="18"/>
      <c r="D43" s="18"/>
    </row>
    <row r="44" spans="1:4" x14ac:dyDescent="0.25">
      <c r="A44" t="s">
        <v>118</v>
      </c>
      <c r="D44" s="14">
        <f>D38</f>
      </c>
    </row>
    <row r="45" spans="1:4" x14ac:dyDescent="0.25">
      <c r="A45" t="s">
        <v>119</v>
      </c>
      <c r="D45" s="14">
        <f>D38+D44</f>
      </c>
    </row>
    <row r="47" spans="1:4" x14ac:dyDescent="0.25">
      <c r="A47" s="17" t="s">
        <v>120</v>
      </c>
      <c r="B47" s="18"/>
      <c r="C47" s="18"/>
      <c r="D47" s="18"/>
    </row>
    <row r="48" spans="1:4" x14ac:dyDescent="0.25">
      <c r="A48" t="s">
        <v>121</v>
      </c>
      <c r="B48" s="9" t="s">
        <v>122</v>
      </c>
      <c r="D48" s="26">
        <f>'Rates'!$B$18*D9</f>
      </c>
    </row>
    <row r="49" spans="1:4" x14ac:dyDescent="0.25">
      <c r="A49" t="s">
        <v>123</v>
      </c>
      <c r="D49" s="27">
        <v>0</v>
      </c>
    </row>
    <row r="50" spans="1:4" x14ac:dyDescent="0.25">
      <c r="A50" t="s">
        <v>124</v>
      </c>
      <c r="D50" s="27">
        <v>0</v>
      </c>
    </row>
    <row r="51" spans="1:4" x14ac:dyDescent="0.25">
      <c r="A51" s="28" t="s">
        <v>125</v>
      </c>
      <c r="D51" s="29">
        <f>D48-D49-D50</f>
      </c>
    </row>
    <row r="52" spans="1:4" x14ac:dyDescent="0.25">
      <c r="A52" t="s">
        <v>126</v>
      </c>
      <c r="D52" s="15">
        <f>IF(D9&gt;=6,'Rates'!$B$20,'Rates'!$B$19)</f>
      </c>
    </row>
    <row r="53" spans="1:4" x14ac:dyDescent="0.25">
      <c r="A53" t="s">
        <v>127</v>
      </c>
      <c r="D53" s="27">
        <v>0</v>
      </c>
    </row>
    <row r="54" spans="1:4" x14ac:dyDescent="0.25">
      <c r="A54" t="s">
        <v>128</v>
      </c>
      <c r="D54" s="27">
        <v>0</v>
      </c>
    </row>
    <row r="55" spans="1:4" x14ac:dyDescent="0.25">
      <c r="A55" s="28" t="s">
        <v>129</v>
      </c>
      <c r="D55" s="29">
        <f>D52-D53-D54</f>
      </c>
    </row>
    <row r="57" spans="1:1" x14ac:dyDescent="0.25">
      <c r="A57" s="9" t="s">
        <v>130</v>
      </c>
    </row>
    <row r="58" spans="1:1" x14ac:dyDescent="0.25">
      <c r="A58" s="9" t="s">
        <v>17</v>
      </c>
    </row>
  </sheetData>
  <conditionalFormatting sqref="D14">
    <cfRule type="expression" dxfId="0" priority="1">
      <formula>D14="BELOW MINIMUM WAGE"</formula>
    </cfRule>
  </conditionalFormatting>
  <hyperlinks>
    <hyperlink ref="A2" r:id="rId1"/>
  </hyperlinks>
  <pageMargins left="0.7" right="0.7" top="0.75" bottom="0.75" header="0.3" footer="0.3"/>
  <pageSetup paperSize="9" orientation="portrait" horizontalDpi="4294967295" verticalDpi="4294967295" scale="100" fitToWidth="1" fitToHeight="0"/>
  <headerFooter>
    <oddFooter>&amp;LFree template by Accounter — accounter.co.za&amp;RPage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Rates</vt:lpstr>
      <vt:lpstr>Payslip</vt:lpstr>
    </vt:vector>
  </TitlesOfParts>
  <Company>Accounter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Accounter</dc:creator>
  <dc:title>Free Domestic Worker Payslip Template for South Africa</dc:title>
  <dc:subject/>
  <dc:description>Free Domestic Worker Payslip Template for South Africa. https://accounter.co.za/templates/domestic-worker-payslip</dc:description>
  <cp:keywords/>
  <cp:category/>
  <cp:lastModifiedBy>Accounter</cp:lastModifiedBy>
  <dcterms:created xsi:type="dcterms:W3CDTF">2026-10-27T00:00:00Z</dcterms:created>
  <dcterms:modified xsi:type="dcterms:W3CDTF">2026-10-27T00:00:00Z</dcterms:modified>
</cp:coreProperties>
</file>