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ransactions" state="visible" r:id="rId5"/>
    <sheet sheetId="3" name="Monthly Summary" state="visible" r:id="rId6"/>
    <sheet sheetId="4" name="Annual Summary" state="visible" r:id="rId7"/>
    <sheet sheetId="5" name="Lists" state="visible" r:id="rId8"/>
  </sheets>
  <calcPr calcId="171027" fullCalcOnLoad="1"/>
</workbook>
</file>

<file path=xl/sharedStrings.xml><?xml version="1.0" encoding="utf-8"?>
<sst xmlns="http://schemas.openxmlformats.org/spreadsheetml/2006/main" count="131" uniqueCount="91">
  <si>
    <t>Income &amp; expense tracker — how to use</t>
  </si>
  <si>
    <t>Free template by Accounter — accounter.co.za</t>
  </si>
  <si>
    <t>Record every business transaction in one place. The tracker separates VAT, totals income and expenses per month, and gives you an annual summary by category for your tax return.</t>
  </si>
  <si>
    <t>How to use this template</t>
  </si>
  <si>
    <t>On the Lists sheet, rename or add categories to suit your business (keep the Type column as Income or Expense).</t>
  </si>
  <si>
    <t>On the Monthly Summary sheet, enter the first day of your financial year (1 March for a February year-end).</t>
  </si>
  <si>
    <t>Record each transaction on the Transactions sheet: date, receipt or invoice number, description, category, the amount including VAT, whether it includes VAT, and how it was paid.</t>
  </si>
  <si>
    <t>The VAT and excl. VAT columns calculate automatically; the Type column fills in from the category.</t>
  </si>
  <si>
    <t>Check the Monthly Summary for income, expenses and profit per month, and the VAT on income and expenses if you are VAT-registered.</t>
  </si>
  <si>
    <t>At year-end, use the Annual Summary totals per category when completing your tax return or handing over to your accountant.</t>
  </si>
  <si>
    <t>Colour key</t>
  </si>
  <si>
    <t>Orange-shaded cells are for your own figures. White cells calculate automatically, so avoid typing over them. Example figures are included so you can see how it works: replace or delete them.</t>
  </si>
  <si>
    <t>Good to know</t>
  </si>
  <si>
    <t>•</t>
  </si>
  <si>
    <t>VAT is worked out as the VAT fraction of the amount (15/115) when "Includes VAT?" is Yes. Only claim VAT if you are VAT-registered and hold a valid tax invoice.</t>
  </si>
  <si>
    <t>Record only the business portion of mixed personal and business costs.</t>
  </si>
  <si>
    <t>Number your receipts and invoices and enter the number in the Reference column so every entry can be traced to a source document. SARS expects records to be kept for 5 years.</t>
  </si>
  <si>
    <t>The Transactions sheet has room for 500 rows. Start a new copy each financial year.</t>
  </si>
  <si>
    <t>Works in Microsoft Excel, Google Sheets (File &gt; Import or open from Google Drive), LibreOffice Calc and Apple Numbers.</t>
  </si>
  <si>
    <t>More from Accounter</t>
  </si>
  <si>
    <t>About this template and FAQs: https://accounter.co.za/templates/income-expense-tracker</t>
  </si>
  <si>
    <t>More free templates: https://accounter.co.za/templates</t>
  </si>
  <si>
    <t>Free South African tax and business calculators: https://accounter.co.za/calculators</t>
  </si>
  <si>
    <t>Accounter — cloud accounting for South African businesses: https://accounter.co.za</t>
  </si>
  <si>
    <t>Disclaimer: this template is provided for practical and informational purposes only and is not tax, legal or financial advice. Tax rates and rules change; check figures against SARS and consult a qualified accountant or tax practitioner for advice on your situation.</t>
  </si>
  <si>
    <t>Income &amp; expense tracker — transactions</t>
  </si>
  <si>
    <t>One row per transaction. Enter amounts including VAT; orange columns are inputs.</t>
  </si>
  <si>
    <t>Date</t>
  </si>
  <si>
    <t>Reference</t>
  </si>
  <si>
    <t>Description</t>
  </si>
  <si>
    <t>Category</t>
  </si>
  <si>
    <t>Type</t>
  </si>
  <si>
    <t>Amount (incl. VAT)</t>
  </si>
  <si>
    <t>Includes VAT?</t>
  </si>
  <si>
    <t>VAT</t>
  </si>
  <si>
    <t>Amount (excl. VAT)</t>
  </si>
  <si>
    <t>Payment method</t>
  </si>
  <si>
    <t>Notes</t>
  </si>
  <si>
    <t>INV-0001</t>
  </si>
  <si>
    <t>Example: monthly bookkeeping fee — client A</t>
  </si>
  <si>
    <t>Sales / fees</t>
  </si>
  <si>
    <t>Yes</t>
  </si>
  <si>
    <t>EFT</t>
  </si>
  <si>
    <t>R-0001</t>
  </si>
  <si>
    <t>Example: office rent March</t>
  </si>
  <si>
    <t>Rent</t>
  </si>
  <si>
    <t>No</t>
  </si>
  <si>
    <t>R-0002</t>
  </si>
  <si>
    <t>Example: printer paper and toner</t>
  </si>
  <si>
    <t>Stationery and printing</t>
  </si>
  <si>
    <t>Card</t>
  </si>
  <si>
    <t>INV-0002</t>
  </si>
  <si>
    <t>Example: tax return fee — client B</t>
  </si>
  <si>
    <t>Monthly summary</t>
  </si>
  <si>
    <t>Financial year starts</t>
  </si>
  <si>
    <t>Month</t>
  </si>
  <si>
    <t>Income (excl. VAT)</t>
  </si>
  <si>
    <t>Expenses (excl. VAT)</t>
  </si>
  <si>
    <t>Net profit</t>
  </si>
  <si>
    <t>VAT on income</t>
  </si>
  <si>
    <t>VAT on expenses</t>
  </si>
  <si>
    <t>VAT difference (income − expenses)</t>
  </si>
  <si>
    <t>Total</t>
  </si>
  <si>
    <t>VAT columns only matter if you are VAT-registered: compare them with your VAT201 returns.</t>
  </si>
  <si>
    <t>Annual summary by category</t>
  </si>
  <si>
    <t>Financial year</t>
  </si>
  <si>
    <t>Total (excl. VAT)</t>
  </si>
  <si>
    <t>Total income</t>
  </si>
  <si>
    <t>Total expenses</t>
  </si>
  <si>
    <t>Lists (edit categories here)</t>
  </si>
  <si>
    <t>VAT rate</t>
  </si>
  <si>
    <t>Income</t>
  </si>
  <si>
    <t>Interest received</t>
  </si>
  <si>
    <t>Other income</t>
  </si>
  <si>
    <t>Cash</t>
  </si>
  <si>
    <t>Cost of sales / stock purchases</t>
  </si>
  <si>
    <t>Expense</t>
  </si>
  <si>
    <t>Debit order</t>
  </si>
  <si>
    <t>Accounting and legal fees</t>
  </si>
  <si>
    <t>Cheque</t>
  </si>
  <si>
    <t>Advertising and marketing</t>
  </si>
  <si>
    <t>Bank charges</t>
  </si>
  <si>
    <t>Computer and software</t>
  </si>
  <si>
    <t>Insurance</t>
  </si>
  <si>
    <t>Repairs and maintenance</t>
  </si>
  <si>
    <t>Salaries and wages</t>
  </si>
  <si>
    <t>Telephone and internet</t>
  </si>
  <si>
    <t>Training</t>
  </si>
  <si>
    <t>Travel and vehicle (business portion)</t>
  </si>
  <si>
    <t>Utilities (electricity and water)</t>
  </si>
  <si>
    <t>Other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</si>
</sst>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 mmm yyyy"/>
    <numFmt numFmtId="165" formatCode="&quot;R&quot;#,##0.00;[Red]-&quot;R&quot;#,##0.00"/>
    <numFmt numFmtId="166" formatCode="mmm yyyy"/>
  </numFmts>
  <fonts count="9" x14ac:knownFonts="1">
    <font>
      <color theme="1"/>
      <family val="2"/>
      <scheme val="minor"/>
      <sz val="11"/>
      <name val="Calibri"/>
    </font>
    <font>
      <b/>
      <color rgb="FF0D333F"/>
      <sz val="16"/>
    </font>
    <font>
      <u/>
      <color rgb="FFFF860B"/>
      <sz val="9"/>
    </font>
    <font>
      <b/>
      <color rgb="FF0D333F"/>
      <sz val="12"/>
    </font>
    <font>
      <b/>
      <color rgb="FFFF860B"/>
    </font>
    <font>
      <u/>
      <color rgb="FFFF860B"/>
    </font>
    <font>
      <i/>
      <color rgb="FF666666"/>
      <sz val="9"/>
    </font>
    <font>
      <b/>
      <color rgb="FFFFFFFF"/>
    </font>
    <font>
      <b/>
      <color rgb="FF0D333F"/>
    </font>
  </fonts>
  <fills count="5">
    <fill>
      <patternFill patternType="none"/>
    </fill>
    <fill>
      <patternFill patternType="gray125"/>
    </fill>
    <fill>
      <patternFill patternType="solid">
        <fgColor rgb="FFFFF4E8"/>
      </patternFill>
    </fill>
    <fill>
      <patternFill patternType="solid">
        <fgColor rgb="FF0D333F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rgb="FF0D333F"/>
      </top>
      <bottom style="thin">
        <color rgb="FFDDDDD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0" fillId="2" borderId="1" xfId="0" applyFill="1" applyBorder="1"/>
    <xf numFmtId="0" fontId="5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/>
    <xf numFmtId="0" fontId="7" fillId="3" borderId="1" xfId="0" applyFont="1" applyFill="1" applyBorder="1" applyAlignment="1">
      <alignment vertical="center" wrapText="1"/>
    </xf>
    <xf numFmtId="164" fontId="0" fillId="2" borderId="1" xfId="0" applyNumberFormat="1" applyFill="1" applyBorder="1"/>
    <xf numFmtId="0" fontId="0" fillId="0" borderId="1" xfId="0" applyBorder="1"/>
    <xf numFmtId="165" fontId="0" fillId="2" borderId="1" xfId="0" applyNumberFormat="1" applyFill="1" applyBorder="1"/>
    <xf numFmtId="165" fontId="0" fillId="0" borderId="1" xfId="0" applyNumberFormat="1" applyBorder="1"/>
    <xf numFmtId="166" fontId="0" fillId="0" borderId="1" xfId="0" applyNumberFormat="1" applyBorder="1"/>
    <xf numFmtId="0" fontId="8" fillId="4" borderId="2" xfId="0" applyFont="1" applyFill="1" applyBorder="1"/>
    <xf numFmtId="165" fontId="8" fillId="4" borderId="2" xfId="0" applyNumberFormat="1" applyFont="1" applyFill="1" applyBorder="1"/>
    <xf numFmtId="164" fontId="0" fillId="0" borderId="1" xfId="0" applyNumberFormat="1" applyBorder="1"/>
    <xf numFmtId="9" fontId="0" fillId="2" borderId="1" xfId="0" applyNumberFormat="1" applyFill="1" applyBorder="1"/>
  </cellXfs>
  <cellStyles count="1">
    <cellStyle name="Normal" xfId="0" builtinId="0"/>
  </cellStyles>
  <dxfs count="1">
    <dxf>
      <font>
        <b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Relationship Id="rId2" Type="http://schemas.openxmlformats.org/officeDocument/2006/relationships/hyperlink" Target="https://accounter.co.za/templates/income-expense-tracker" TargetMode="External"/><Relationship Id="rId3" Type="http://schemas.openxmlformats.org/officeDocument/2006/relationships/hyperlink" Target="https://accounter.co.za/templates" TargetMode="External"/><Relationship Id="rId4" Type="http://schemas.openxmlformats.org/officeDocument/2006/relationships/hyperlink" Target="https://accounter.co.za/calculators" TargetMode="External"/><Relationship Id="rId5" Type="http://schemas.openxmlformats.org/officeDocument/2006/relationships/hyperlink" Target="https://accounter.co.z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accounter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0"/>
  <sheetFormatPr defaultRowHeight="15" outlineLevelRow="0" outlineLevelCol="0" x14ac:dyDescent="55"/>
  <cols>
    <col min="1" max="1" width="5" customWidth="1"/>
    <col min="2" max="2" width="10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0" customHeight="1" spans="2:2" x14ac:dyDescent="0.25">
      <c r="B4" s="3" t="s">
        <v>2</v>
      </c>
    </row>
    <row r="6" ht="15" customHeight="1" spans="2:2" x14ac:dyDescent="0.25">
      <c r="B6" s="4" t="s">
        <v>3</v>
      </c>
    </row>
    <row r="7" ht="30" customHeight="1" spans="1:2" x14ac:dyDescent="0.25">
      <c r="A7" s="5">
        <v>1</v>
      </c>
      <c r="B7" s="3" t="s">
        <v>4</v>
      </c>
    </row>
    <row r="8" ht="30" customHeight="1" spans="1:2" x14ac:dyDescent="0.25">
      <c r="A8" s="5">
        <v>2</v>
      </c>
      <c r="B8" s="3" t="s">
        <v>5</v>
      </c>
    </row>
    <row r="9" ht="30" customHeight="1" spans="1:2" x14ac:dyDescent="0.25">
      <c r="A9" s="5">
        <v>3</v>
      </c>
      <c r="B9" s="3" t="s">
        <v>6</v>
      </c>
    </row>
    <row r="10" ht="15" customHeight="1" spans="1:2" x14ac:dyDescent="0.25">
      <c r="A10" s="5">
        <v>4</v>
      </c>
      <c r="B10" s="3" t="s">
        <v>7</v>
      </c>
    </row>
    <row r="11" ht="30" customHeight="1" spans="1:2" x14ac:dyDescent="0.25">
      <c r="A11" s="5">
        <v>5</v>
      </c>
      <c r="B11" s="3" t="s">
        <v>8</v>
      </c>
    </row>
    <row r="12" ht="30" customHeight="1" spans="1:2" x14ac:dyDescent="0.25">
      <c r="A12" s="5">
        <v>6</v>
      </c>
      <c r="B12" s="3" t="s">
        <v>9</v>
      </c>
    </row>
    <row r="14" ht="15" customHeight="1" spans="2:2" x14ac:dyDescent="0.25">
      <c r="B14" s="4" t="s">
        <v>10</v>
      </c>
    </row>
    <row r="15" ht="30" customHeight="1" spans="1:2" x14ac:dyDescent="0.25">
      <c r="A15" s="6"/>
      <c r="B15" s="3" t="s">
        <v>11</v>
      </c>
    </row>
    <row r="17" ht="15" customHeight="1" spans="2:2" x14ac:dyDescent="0.25">
      <c r="B17" s="4" t="s">
        <v>12</v>
      </c>
    </row>
    <row r="18" ht="30" customHeight="1" spans="1:2" x14ac:dyDescent="0.25">
      <c r="A18" t="s">
        <v>13</v>
      </c>
      <c r="B18" s="3" t="s">
        <v>14</v>
      </c>
    </row>
    <row r="19" ht="15" customHeight="1" spans="1:2" x14ac:dyDescent="0.25">
      <c r="A19" t="s">
        <v>13</v>
      </c>
      <c r="B19" s="3" t="s">
        <v>15</v>
      </c>
    </row>
    <row r="20" ht="30" customHeight="1" spans="1:2" x14ac:dyDescent="0.25">
      <c r="A20" t="s">
        <v>13</v>
      </c>
      <c r="B20" s="3" t="s">
        <v>16</v>
      </c>
    </row>
    <row r="21" ht="15" customHeight="1" spans="1:2" x14ac:dyDescent="0.25">
      <c r="A21" t="s">
        <v>13</v>
      </c>
      <c r="B21" s="3" t="s">
        <v>17</v>
      </c>
    </row>
    <row r="22" ht="30" customHeight="1" spans="2:2" x14ac:dyDescent="0.25">
      <c r="B22" s="3" t="s">
        <v>18</v>
      </c>
    </row>
    <row r="24" ht="15" customHeight="1" spans="2:2" x14ac:dyDescent="0.25">
      <c r="B24" s="4" t="s">
        <v>19</v>
      </c>
    </row>
    <row r="25" spans="2:2" x14ac:dyDescent="0.25">
      <c r="B25" s="7" t="s">
        <v>20</v>
      </c>
    </row>
    <row r="26" spans="2:2" x14ac:dyDescent="0.25">
      <c r="B26" s="7" t="s">
        <v>21</v>
      </c>
    </row>
    <row r="27" spans="2:2" x14ac:dyDescent="0.25">
      <c r="B27" s="7" t="s">
        <v>22</v>
      </c>
    </row>
    <row r="28" spans="2:2" x14ac:dyDescent="0.25">
      <c r="B28" s="7" t="s">
        <v>23</v>
      </c>
    </row>
    <row r="30" ht="45" customHeight="1" spans="2:2" x14ac:dyDescent="0.25">
      <c r="B30" s="8" t="s">
        <v>24</v>
      </c>
    </row>
  </sheetData>
  <hyperlinks>
    <hyperlink ref="A2" r:id="rId1"/>
    <hyperlink ref="B25" r:id="rId2"/>
    <hyperlink ref="B26" r:id="rId3"/>
    <hyperlink ref="B27" r:id="rId4"/>
    <hyperlink ref="B28" r:id="rId5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36" customWidth="1"/>
    <col min="4" max="4" width="30" customWidth="1"/>
    <col min="5" max="5" width="10" customWidth="1"/>
    <col min="6" max="6" width="16" customWidth="1"/>
    <col min="7" max="7" width="11" customWidth="1"/>
    <col min="8" max="8" width="14" customWidth="1"/>
    <col min="9" max="9" width="16" customWidth="1"/>
    <col min="10" max="10" width="15" customWidth="1"/>
    <col min="11" max="11" width="30" customWidth="1"/>
  </cols>
  <sheetData>
    <row r="1" ht="24" customHeight="1" spans="1:1" x14ac:dyDescent="0.25">
      <c r="A1" s="1" t="s">
        <v>25</v>
      </c>
    </row>
    <row r="2" spans="1:1" x14ac:dyDescent="0.25">
      <c r="A2" s="2" t="s">
        <v>1</v>
      </c>
    </row>
    <row r="3" spans="1:1" x14ac:dyDescent="0.25">
      <c r="A3" s="9" t="s">
        <v>26</v>
      </c>
    </row>
    <row r="5" ht="30" customHeight="1" spans="1:11" x14ac:dyDescent="0.25">
      <c r="A5" s="10" t="s">
        <v>27</v>
      </c>
      <c r="B5" s="10" t="s">
        <v>28</v>
      </c>
      <c r="C5" s="10" t="s">
        <v>29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35</v>
      </c>
      <c r="J5" s="10" t="s">
        <v>36</v>
      </c>
      <c r="K5" s="10" t="s">
        <v>37</v>
      </c>
    </row>
    <row r="6" spans="1:11" x14ac:dyDescent="0.25">
      <c r="A6" s="11">
        <v>46083</v>
      </c>
      <c r="B6" s="6" t="s">
        <v>38</v>
      </c>
      <c r="C6" s="6" t="s">
        <v>39</v>
      </c>
      <c r="D6" s="6" t="s">
        <v>40</v>
      </c>
      <c r="E6" s="12">
        <f>IF(D6="","",IFERROR(VLOOKUP(D6,'Lists'!$A$5:$B$44,2,FALSE),"Check category"))</f>
      </c>
      <c r="F6" s="13">
        <v>5750</v>
      </c>
      <c r="G6" s="6" t="s">
        <v>41</v>
      </c>
      <c r="H6" s="14">
        <f>IF(F6="","",IF(G6="Yes",ROUND(F6*'Lists'!$F$5/(1+'Lists'!$F$5),2),0))</f>
      </c>
      <c r="I6" s="14">
        <f>IF(F6="","",F6-N(H6))</f>
      </c>
      <c r="J6" s="6" t="s">
        <v>42</v>
      </c>
      <c r="K6" s="6"/>
    </row>
    <row r="7" spans="1:11" x14ac:dyDescent="0.25">
      <c r="A7" s="11">
        <v>46086</v>
      </c>
      <c r="B7" s="6" t="s">
        <v>43</v>
      </c>
      <c r="C7" s="6" t="s">
        <v>44</v>
      </c>
      <c r="D7" s="6" t="s">
        <v>45</v>
      </c>
      <c r="E7" s="12">
        <f>IF(D7="","",IFERROR(VLOOKUP(D7,'Lists'!$A$5:$B$44,2,FALSE),"Check category"))</f>
      </c>
      <c r="F7" s="13">
        <v>8000</v>
      </c>
      <c r="G7" s="6" t="s">
        <v>46</v>
      </c>
      <c r="H7" s="14">
        <f>IF(F7="","",IF(G7="Yes",ROUND(F7*'Lists'!$F$5/(1+'Lists'!$F$5),2),0))</f>
      </c>
      <c r="I7" s="14">
        <f>IF(F7="","",F7-N(H7))</f>
      </c>
      <c r="J7" s="6" t="s">
        <v>42</v>
      </c>
      <c r="K7" s="6"/>
    </row>
    <row r="8" spans="1:11" x14ac:dyDescent="0.25">
      <c r="A8" s="11">
        <v>46093</v>
      </c>
      <c r="B8" s="6" t="s">
        <v>47</v>
      </c>
      <c r="C8" s="6" t="s">
        <v>48</v>
      </c>
      <c r="D8" s="6" t="s">
        <v>49</v>
      </c>
      <c r="E8" s="12">
        <f>IF(D8="","",IFERROR(VLOOKUP(D8,'Lists'!$A$5:$B$44,2,FALSE),"Check category"))</f>
      </c>
      <c r="F8" s="13">
        <v>690</v>
      </c>
      <c r="G8" s="6" t="s">
        <v>41</v>
      </c>
      <c r="H8" s="14">
        <f>IF(F8="","",IF(G8="Yes",ROUND(F8*'Lists'!$F$5/(1+'Lists'!$F$5),2),0))</f>
      </c>
      <c r="I8" s="14">
        <f>IF(F8="","",F8-N(H8))</f>
      </c>
      <c r="J8" s="6" t="s">
        <v>50</v>
      </c>
      <c r="K8" s="6"/>
    </row>
    <row r="9" spans="1:11" x14ac:dyDescent="0.25">
      <c r="A9" s="11">
        <v>46113</v>
      </c>
      <c r="B9" s="6" t="s">
        <v>51</v>
      </c>
      <c r="C9" s="6" t="s">
        <v>52</v>
      </c>
      <c r="D9" s="6" t="s">
        <v>40</v>
      </c>
      <c r="E9" s="12">
        <f>IF(D9="","",IFERROR(VLOOKUP(D9,'Lists'!$A$5:$B$44,2,FALSE),"Check category"))</f>
      </c>
      <c r="F9" s="13">
        <v>2300</v>
      </c>
      <c r="G9" s="6" t="s">
        <v>41</v>
      </c>
      <c r="H9" s="14">
        <f>IF(F9="","",IF(G9="Yes",ROUND(F9*'Lists'!$F$5/(1+'Lists'!$F$5),2),0))</f>
      </c>
      <c r="I9" s="14">
        <f>IF(F9="","",F9-N(H9))</f>
      </c>
      <c r="J9" s="6" t="s">
        <v>42</v>
      </c>
      <c r="K9" s="6"/>
    </row>
    <row r="10" spans="1:11" x14ac:dyDescent="0.25">
      <c r="A10" s="11"/>
      <c r="B10" s="6"/>
      <c r="C10" s="6"/>
      <c r="D10" s="6"/>
      <c r="E10" s="12">
        <f>IF(D10="","",IFERROR(VLOOKUP(D10,'Lists'!$A$5:$B$44,2,FALSE),"Check category"))</f>
      </c>
      <c r="F10" s="13"/>
      <c r="G10" s="6"/>
      <c r="H10" s="14">
        <f>IF(F10="","",IF(G10="Yes",ROUND(F10*'Lists'!$F$5/(1+'Lists'!$F$5),2),0))</f>
      </c>
      <c r="I10" s="14">
        <f>IF(F10="","",F10-N(H10))</f>
      </c>
      <c r="J10" s="6"/>
      <c r="K10" s="6"/>
    </row>
    <row r="11" spans="1:11" x14ac:dyDescent="0.25">
      <c r="A11" s="11"/>
      <c r="B11" s="6"/>
      <c r="C11" s="6"/>
      <c r="D11" s="6"/>
      <c r="E11" s="12">
        <f>IF(D11="","",IFERROR(VLOOKUP(D11,'Lists'!$A$5:$B$44,2,FALSE),"Check category"))</f>
      </c>
      <c r="F11" s="13"/>
      <c r="G11" s="6"/>
      <c r="H11" s="14">
        <f>IF(F11="","",IF(G11="Yes",ROUND(F11*'Lists'!$F$5/(1+'Lists'!$F$5),2),0))</f>
      </c>
      <c r="I11" s="14">
        <f>IF(F11="","",F11-N(H11))</f>
      </c>
      <c r="J11" s="6"/>
      <c r="K11" s="6"/>
    </row>
    <row r="12" spans="1:11" x14ac:dyDescent="0.25">
      <c r="A12" s="11"/>
      <c r="B12" s="6"/>
      <c r="C12" s="6"/>
      <c r="D12" s="6"/>
      <c r="E12" s="12">
        <f>IF(D12="","",IFERROR(VLOOKUP(D12,'Lists'!$A$5:$B$44,2,FALSE),"Check category"))</f>
      </c>
      <c r="F12" s="13"/>
      <c r="G12" s="6"/>
      <c r="H12" s="14">
        <f>IF(F12="","",IF(G12="Yes",ROUND(F12*'Lists'!$F$5/(1+'Lists'!$F$5),2),0))</f>
      </c>
      <c r="I12" s="14">
        <f>IF(F12="","",F12-N(H12))</f>
      </c>
      <c r="J12" s="6"/>
      <c r="K12" s="6"/>
    </row>
    <row r="13" spans="1:11" x14ac:dyDescent="0.25">
      <c r="A13" s="11"/>
      <c r="B13" s="6"/>
      <c r="C13" s="6"/>
      <c r="D13" s="6"/>
      <c r="E13" s="12">
        <f>IF(D13="","",IFERROR(VLOOKUP(D13,'Lists'!$A$5:$B$44,2,FALSE),"Check category"))</f>
      </c>
      <c r="F13" s="13"/>
      <c r="G13" s="6"/>
      <c r="H13" s="14">
        <f>IF(F13="","",IF(G13="Yes",ROUND(F13*'Lists'!$F$5/(1+'Lists'!$F$5),2),0))</f>
      </c>
      <c r="I13" s="14">
        <f>IF(F13="","",F13-N(H13))</f>
      </c>
      <c r="J13" s="6"/>
      <c r="K13" s="6"/>
    </row>
    <row r="14" spans="1:11" x14ac:dyDescent="0.25">
      <c r="A14" s="11"/>
      <c r="B14" s="6"/>
      <c r="C14" s="6"/>
      <c r="D14" s="6"/>
      <c r="E14" s="12">
        <f>IF(D14="","",IFERROR(VLOOKUP(D14,'Lists'!$A$5:$B$44,2,FALSE),"Check category"))</f>
      </c>
      <c r="F14" s="13"/>
      <c r="G14" s="6"/>
      <c r="H14" s="14">
        <f>IF(F14="","",IF(G14="Yes",ROUND(F14*'Lists'!$F$5/(1+'Lists'!$F$5),2),0))</f>
      </c>
      <c r="I14" s="14">
        <f>IF(F14="","",F14-N(H14))</f>
      </c>
      <c r="J14" s="6"/>
      <c r="K14" s="6"/>
    </row>
    <row r="15" spans="1:11" x14ac:dyDescent="0.25">
      <c r="A15" s="11"/>
      <c r="B15" s="6"/>
      <c r="C15" s="6"/>
      <c r="D15" s="6"/>
      <c r="E15" s="12">
        <f>IF(D15="","",IFERROR(VLOOKUP(D15,'Lists'!$A$5:$B$44,2,FALSE),"Check category"))</f>
      </c>
      <c r="F15" s="13"/>
      <c r="G15" s="6"/>
      <c r="H15" s="14">
        <f>IF(F15="","",IF(G15="Yes",ROUND(F15*'Lists'!$F$5/(1+'Lists'!$F$5),2),0))</f>
      </c>
      <c r="I15" s="14">
        <f>IF(F15="","",F15-N(H15))</f>
      </c>
      <c r="J15" s="6"/>
      <c r="K15" s="6"/>
    </row>
    <row r="16" spans="1:11" x14ac:dyDescent="0.25">
      <c r="A16" s="11"/>
      <c r="B16" s="6"/>
      <c r="C16" s="6"/>
      <c r="D16" s="6"/>
      <c r="E16" s="12">
        <f>IF(D16="","",IFERROR(VLOOKUP(D16,'Lists'!$A$5:$B$44,2,FALSE),"Check category"))</f>
      </c>
      <c r="F16" s="13"/>
      <c r="G16" s="6"/>
      <c r="H16" s="14">
        <f>IF(F16="","",IF(G16="Yes",ROUND(F16*'Lists'!$F$5/(1+'Lists'!$F$5),2),0))</f>
      </c>
      <c r="I16" s="14">
        <f>IF(F16="","",F16-N(H16))</f>
      </c>
      <c r="J16" s="6"/>
      <c r="K16" s="6"/>
    </row>
    <row r="17" spans="1:11" x14ac:dyDescent="0.25">
      <c r="A17" s="11"/>
      <c r="B17" s="6"/>
      <c r="C17" s="6"/>
      <c r="D17" s="6"/>
      <c r="E17" s="12">
        <f>IF(D17="","",IFERROR(VLOOKUP(D17,'Lists'!$A$5:$B$44,2,FALSE),"Check category"))</f>
      </c>
      <c r="F17" s="13"/>
      <c r="G17" s="6"/>
      <c r="H17" s="14">
        <f>IF(F17="","",IF(G17="Yes",ROUND(F17*'Lists'!$F$5/(1+'Lists'!$F$5),2),0))</f>
      </c>
      <c r="I17" s="14">
        <f>IF(F17="","",F17-N(H17))</f>
      </c>
      <c r="J17" s="6"/>
      <c r="K17" s="6"/>
    </row>
    <row r="18" spans="1:11" x14ac:dyDescent="0.25">
      <c r="A18" s="11"/>
      <c r="B18" s="6"/>
      <c r="C18" s="6"/>
      <c r="D18" s="6"/>
      <c r="E18" s="12">
        <f>IF(D18="","",IFERROR(VLOOKUP(D18,'Lists'!$A$5:$B$44,2,FALSE),"Check category"))</f>
      </c>
      <c r="F18" s="13"/>
      <c r="G18" s="6"/>
      <c r="H18" s="14">
        <f>IF(F18="","",IF(G18="Yes",ROUND(F18*'Lists'!$F$5/(1+'Lists'!$F$5),2),0))</f>
      </c>
      <c r="I18" s="14">
        <f>IF(F18="","",F18-N(H18))</f>
      </c>
      <c r="J18" s="6"/>
      <c r="K18" s="6"/>
    </row>
    <row r="19" spans="1:11" x14ac:dyDescent="0.25">
      <c r="A19" s="11"/>
      <c r="B19" s="6"/>
      <c r="C19" s="6"/>
      <c r="D19" s="6"/>
      <c r="E19" s="12">
        <f>IF(D19="","",IFERROR(VLOOKUP(D19,'Lists'!$A$5:$B$44,2,FALSE),"Check category"))</f>
      </c>
      <c r="F19" s="13"/>
      <c r="G19" s="6"/>
      <c r="H19" s="14">
        <f>IF(F19="","",IF(G19="Yes",ROUND(F19*'Lists'!$F$5/(1+'Lists'!$F$5),2),0))</f>
      </c>
      <c r="I19" s="14">
        <f>IF(F19="","",F19-N(H19))</f>
      </c>
      <c r="J19" s="6"/>
      <c r="K19" s="6"/>
    </row>
    <row r="20" spans="1:11" x14ac:dyDescent="0.25">
      <c r="A20" s="11"/>
      <c r="B20" s="6"/>
      <c r="C20" s="6"/>
      <c r="D20" s="6"/>
      <c r="E20" s="12">
        <f>IF(D20="","",IFERROR(VLOOKUP(D20,'Lists'!$A$5:$B$44,2,FALSE),"Check category"))</f>
      </c>
      <c r="F20" s="13"/>
      <c r="G20" s="6"/>
      <c r="H20" s="14">
        <f>IF(F20="","",IF(G20="Yes",ROUND(F20*'Lists'!$F$5/(1+'Lists'!$F$5),2),0))</f>
      </c>
      <c r="I20" s="14">
        <f>IF(F20="","",F20-N(H20))</f>
      </c>
      <c r="J20" s="6"/>
      <c r="K20" s="6"/>
    </row>
    <row r="21" spans="1:11" x14ac:dyDescent="0.25">
      <c r="A21" s="11"/>
      <c r="B21" s="6"/>
      <c r="C21" s="6"/>
      <c r="D21" s="6"/>
      <c r="E21" s="12">
        <f>IF(D21="","",IFERROR(VLOOKUP(D21,'Lists'!$A$5:$B$44,2,FALSE),"Check category"))</f>
      </c>
      <c r="F21" s="13"/>
      <c r="G21" s="6"/>
      <c r="H21" s="14">
        <f>IF(F21="","",IF(G21="Yes",ROUND(F21*'Lists'!$F$5/(1+'Lists'!$F$5),2),0))</f>
      </c>
      <c r="I21" s="14">
        <f>IF(F21="","",F21-N(H21))</f>
      </c>
      <c r="J21" s="6"/>
      <c r="K21" s="6"/>
    </row>
    <row r="22" spans="1:11" x14ac:dyDescent="0.25">
      <c r="A22" s="11"/>
      <c r="B22" s="6"/>
      <c r="C22" s="6"/>
      <c r="D22" s="6"/>
      <c r="E22" s="12">
        <f>IF(D22="","",IFERROR(VLOOKUP(D22,'Lists'!$A$5:$B$44,2,FALSE),"Check category"))</f>
      </c>
      <c r="F22" s="13"/>
      <c r="G22" s="6"/>
      <c r="H22" s="14">
        <f>IF(F22="","",IF(G22="Yes",ROUND(F22*'Lists'!$F$5/(1+'Lists'!$F$5),2),0))</f>
      </c>
      <c r="I22" s="14">
        <f>IF(F22="","",F22-N(H22))</f>
      </c>
      <c r="J22" s="6"/>
      <c r="K22" s="6"/>
    </row>
    <row r="23" spans="1:11" x14ac:dyDescent="0.25">
      <c r="A23" s="11"/>
      <c r="B23" s="6"/>
      <c r="C23" s="6"/>
      <c r="D23" s="6"/>
      <c r="E23" s="12">
        <f>IF(D23="","",IFERROR(VLOOKUP(D23,'Lists'!$A$5:$B$44,2,FALSE),"Check category"))</f>
      </c>
      <c r="F23" s="13"/>
      <c r="G23" s="6"/>
      <c r="H23" s="14">
        <f>IF(F23="","",IF(G23="Yes",ROUND(F23*'Lists'!$F$5/(1+'Lists'!$F$5),2),0))</f>
      </c>
      <c r="I23" s="14">
        <f>IF(F23="","",F23-N(H23))</f>
      </c>
      <c r="J23" s="6"/>
      <c r="K23" s="6"/>
    </row>
    <row r="24" spans="1:11" x14ac:dyDescent="0.25">
      <c r="A24" s="11"/>
      <c r="B24" s="6"/>
      <c r="C24" s="6"/>
      <c r="D24" s="6"/>
      <c r="E24" s="12">
        <f>IF(D24="","",IFERROR(VLOOKUP(D24,'Lists'!$A$5:$B$44,2,FALSE),"Check category"))</f>
      </c>
      <c r="F24" s="13"/>
      <c r="G24" s="6"/>
      <c r="H24" s="14">
        <f>IF(F24="","",IF(G24="Yes",ROUND(F24*'Lists'!$F$5/(1+'Lists'!$F$5),2),0))</f>
      </c>
      <c r="I24" s="14">
        <f>IF(F24="","",F24-N(H24))</f>
      </c>
      <c r="J24" s="6"/>
      <c r="K24" s="6"/>
    </row>
    <row r="25" spans="1:11" x14ac:dyDescent="0.25">
      <c r="A25" s="11"/>
      <c r="B25" s="6"/>
      <c r="C25" s="6"/>
      <c r="D25" s="6"/>
      <c r="E25" s="12">
        <f>IF(D25="","",IFERROR(VLOOKUP(D25,'Lists'!$A$5:$B$44,2,FALSE),"Check category"))</f>
      </c>
      <c r="F25" s="13"/>
      <c r="G25" s="6"/>
      <c r="H25" s="14">
        <f>IF(F25="","",IF(G25="Yes",ROUND(F25*'Lists'!$F$5/(1+'Lists'!$F$5),2),0))</f>
      </c>
      <c r="I25" s="14">
        <f>IF(F25="","",F25-N(H25))</f>
      </c>
      <c r="J25" s="6"/>
      <c r="K25" s="6"/>
    </row>
    <row r="26" spans="1:11" x14ac:dyDescent="0.25">
      <c r="A26" s="11"/>
      <c r="B26" s="6"/>
      <c r="C26" s="6"/>
      <c r="D26" s="6"/>
      <c r="E26" s="12">
        <f>IF(D26="","",IFERROR(VLOOKUP(D26,'Lists'!$A$5:$B$44,2,FALSE),"Check category"))</f>
      </c>
      <c r="F26" s="13"/>
      <c r="G26" s="6"/>
      <c r="H26" s="14">
        <f>IF(F26="","",IF(G26="Yes",ROUND(F26*'Lists'!$F$5/(1+'Lists'!$F$5),2),0))</f>
      </c>
      <c r="I26" s="14">
        <f>IF(F26="","",F26-N(H26))</f>
      </c>
      <c r="J26" s="6"/>
      <c r="K26" s="6"/>
    </row>
    <row r="27" spans="1:11" x14ac:dyDescent="0.25">
      <c r="A27" s="11"/>
      <c r="B27" s="6"/>
      <c r="C27" s="6"/>
      <c r="D27" s="6"/>
      <c r="E27" s="12">
        <f>IF(D27="","",IFERROR(VLOOKUP(D27,'Lists'!$A$5:$B$44,2,FALSE),"Check category"))</f>
      </c>
      <c r="F27" s="13"/>
      <c r="G27" s="6"/>
      <c r="H27" s="14">
        <f>IF(F27="","",IF(G27="Yes",ROUND(F27*'Lists'!$F$5/(1+'Lists'!$F$5),2),0))</f>
      </c>
      <c r="I27" s="14">
        <f>IF(F27="","",F27-N(H27))</f>
      </c>
      <c r="J27" s="6"/>
      <c r="K27" s="6"/>
    </row>
    <row r="28" spans="1:11" x14ac:dyDescent="0.25">
      <c r="A28" s="11"/>
      <c r="B28" s="6"/>
      <c r="C28" s="6"/>
      <c r="D28" s="6"/>
      <c r="E28" s="12">
        <f>IF(D28="","",IFERROR(VLOOKUP(D28,'Lists'!$A$5:$B$44,2,FALSE),"Check category"))</f>
      </c>
      <c r="F28" s="13"/>
      <c r="G28" s="6"/>
      <c r="H28" s="14">
        <f>IF(F28="","",IF(G28="Yes",ROUND(F28*'Lists'!$F$5/(1+'Lists'!$F$5),2),0))</f>
      </c>
      <c r="I28" s="14">
        <f>IF(F28="","",F28-N(H28))</f>
      </c>
      <c r="J28" s="6"/>
      <c r="K28" s="6"/>
    </row>
    <row r="29" spans="1:11" x14ac:dyDescent="0.25">
      <c r="A29" s="11"/>
      <c r="B29" s="6"/>
      <c r="C29" s="6"/>
      <c r="D29" s="6"/>
      <c r="E29" s="12">
        <f>IF(D29="","",IFERROR(VLOOKUP(D29,'Lists'!$A$5:$B$44,2,FALSE),"Check category"))</f>
      </c>
      <c r="F29" s="13"/>
      <c r="G29" s="6"/>
      <c r="H29" s="14">
        <f>IF(F29="","",IF(G29="Yes",ROUND(F29*'Lists'!$F$5/(1+'Lists'!$F$5),2),0))</f>
      </c>
      <c r="I29" s="14">
        <f>IF(F29="","",F29-N(H29))</f>
      </c>
      <c r="J29" s="6"/>
      <c r="K29" s="6"/>
    </row>
    <row r="30" spans="1:11" x14ac:dyDescent="0.25">
      <c r="A30" s="11"/>
      <c r="B30" s="6"/>
      <c r="C30" s="6"/>
      <c r="D30" s="6"/>
      <c r="E30" s="12">
        <f>IF(D30="","",IFERROR(VLOOKUP(D30,'Lists'!$A$5:$B$44,2,FALSE),"Check category"))</f>
      </c>
      <c r="F30" s="13"/>
      <c r="G30" s="6"/>
      <c r="H30" s="14">
        <f>IF(F30="","",IF(G30="Yes",ROUND(F30*'Lists'!$F$5/(1+'Lists'!$F$5),2),0))</f>
      </c>
      <c r="I30" s="14">
        <f>IF(F30="","",F30-N(H30))</f>
      </c>
      <c r="J30" s="6"/>
      <c r="K30" s="6"/>
    </row>
    <row r="31" spans="1:11" x14ac:dyDescent="0.25">
      <c r="A31" s="11"/>
      <c r="B31" s="6"/>
      <c r="C31" s="6"/>
      <c r="D31" s="6"/>
      <c r="E31" s="12">
        <f>IF(D31="","",IFERROR(VLOOKUP(D31,'Lists'!$A$5:$B$44,2,FALSE),"Check category"))</f>
      </c>
      <c r="F31" s="13"/>
      <c r="G31" s="6"/>
      <c r="H31" s="14">
        <f>IF(F31="","",IF(G31="Yes",ROUND(F31*'Lists'!$F$5/(1+'Lists'!$F$5),2),0))</f>
      </c>
      <c r="I31" s="14">
        <f>IF(F31="","",F31-N(H31))</f>
      </c>
      <c r="J31" s="6"/>
      <c r="K31" s="6"/>
    </row>
    <row r="32" spans="1:11" x14ac:dyDescent="0.25">
      <c r="A32" s="11"/>
      <c r="B32" s="6"/>
      <c r="C32" s="6"/>
      <c r="D32" s="6"/>
      <c r="E32" s="12">
        <f>IF(D32="","",IFERROR(VLOOKUP(D32,'Lists'!$A$5:$B$44,2,FALSE),"Check category"))</f>
      </c>
      <c r="F32" s="13"/>
      <c r="G32" s="6"/>
      <c r="H32" s="14">
        <f>IF(F32="","",IF(G32="Yes",ROUND(F32*'Lists'!$F$5/(1+'Lists'!$F$5),2),0))</f>
      </c>
      <c r="I32" s="14">
        <f>IF(F32="","",F32-N(H32))</f>
      </c>
      <c r="J32" s="6"/>
      <c r="K32" s="6"/>
    </row>
    <row r="33" spans="1:11" x14ac:dyDescent="0.25">
      <c r="A33" s="11"/>
      <c r="B33" s="6"/>
      <c r="C33" s="6"/>
      <c r="D33" s="6"/>
      <c r="E33" s="12">
        <f>IF(D33="","",IFERROR(VLOOKUP(D33,'Lists'!$A$5:$B$44,2,FALSE),"Check category"))</f>
      </c>
      <c r="F33" s="13"/>
      <c r="G33" s="6"/>
      <c r="H33" s="14">
        <f>IF(F33="","",IF(G33="Yes",ROUND(F33*'Lists'!$F$5/(1+'Lists'!$F$5),2),0))</f>
      </c>
      <c r="I33" s="14">
        <f>IF(F33="","",F33-N(H33))</f>
      </c>
      <c r="J33" s="6"/>
      <c r="K33" s="6"/>
    </row>
    <row r="34" spans="1:11" x14ac:dyDescent="0.25">
      <c r="A34" s="11"/>
      <c r="B34" s="6"/>
      <c r="C34" s="6"/>
      <c r="D34" s="6"/>
      <c r="E34" s="12">
        <f>IF(D34="","",IFERROR(VLOOKUP(D34,'Lists'!$A$5:$B$44,2,FALSE),"Check category"))</f>
      </c>
      <c r="F34" s="13"/>
      <c r="G34" s="6"/>
      <c r="H34" s="14">
        <f>IF(F34="","",IF(G34="Yes",ROUND(F34*'Lists'!$F$5/(1+'Lists'!$F$5),2),0))</f>
      </c>
      <c r="I34" s="14">
        <f>IF(F34="","",F34-N(H34))</f>
      </c>
      <c r="J34" s="6"/>
      <c r="K34" s="6"/>
    </row>
    <row r="35" spans="1:11" x14ac:dyDescent="0.25">
      <c r="A35" s="11"/>
      <c r="B35" s="6"/>
      <c r="C35" s="6"/>
      <c r="D35" s="6"/>
      <c r="E35" s="12">
        <f>IF(D35="","",IFERROR(VLOOKUP(D35,'Lists'!$A$5:$B$44,2,FALSE),"Check category"))</f>
      </c>
      <c r="F35" s="13"/>
      <c r="G35" s="6"/>
      <c r="H35" s="14">
        <f>IF(F35="","",IF(G35="Yes",ROUND(F35*'Lists'!$F$5/(1+'Lists'!$F$5),2),0))</f>
      </c>
      <c r="I35" s="14">
        <f>IF(F35="","",F35-N(H35))</f>
      </c>
      <c r="J35" s="6"/>
      <c r="K35" s="6"/>
    </row>
    <row r="36" spans="1:11" x14ac:dyDescent="0.25">
      <c r="A36" s="11"/>
      <c r="B36" s="6"/>
      <c r="C36" s="6"/>
      <c r="D36" s="6"/>
      <c r="E36" s="12">
        <f>IF(D36="","",IFERROR(VLOOKUP(D36,'Lists'!$A$5:$B$44,2,FALSE),"Check category"))</f>
      </c>
      <c r="F36" s="13"/>
      <c r="G36" s="6"/>
      <c r="H36" s="14">
        <f>IF(F36="","",IF(G36="Yes",ROUND(F36*'Lists'!$F$5/(1+'Lists'!$F$5),2),0))</f>
      </c>
      <c r="I36" s="14">
        <f>IF(F36="","",F36-N(H36))</f>
      </c>
      <c r="J36" s="6"/>
      <c r="K36" s="6"/>
    </row>
    <row r="37" spans="1:11" x14ac:dyDescent="0.25">
      <c r="A37" s="11"/>
      <c r="B37" s="6"/>
      <c r="C37" s="6"/>
      <c r="D37" s="6"/>
      <c r="E37" s="12">
        <f>IF(D37="","",IFERROR(VLOOKUP(D37,'Lists'!$A$5:$B$44,2,FALSE),"Check category"))</f>
      </c>
      <c r="F37" s="13"/>
      <c r="G37" s="6"/>
      <c r="H37" s="14">
        <f>IF(F37="","",IF(G37="Yes",ROUND(F37*'Lists'!$F$5/(1+'Lists'!$F$5),2),0))</f>
      </c>
      <c r="I37" s="14">
        <f>IF(F37="","",F37-N(H37))</f>
      </c>
      <c r="J37" s="6"/>
      <c r="K37" s="6"/>
    </row>
    <row r="38" spans="1:11" x14ac:dyDescent="0.25">
      <c r="A38" s="11"/>
      <c r="B38" s="6"/>
      <c r="C38" s="6"/>
      <c r="D38" s="6"/>
      <c r="E38" s="12">
        <f>IF(D38="","",IFERROR(VLOOKUP(D38,'Lists'!$A$5:$B$44,2,FALSE),"Check category"))</f>
      </c>
      <c r="F38" s="13"/>
      <c r="G38" s="6"/>
      <c r="H38" s="14">
        <f>IF(F38="","",IF(G38="Yes",ROUND(F38*'Lists'!$F$5/(1+'Lists'!$F$5),2),0))</f>
      </c>
      <c r="I38" s="14">
        <f>IF(F38="","",F38-N(H38))</f>
      </c>
      <c r="J38" s="6"/>
      <c r="K38" s="6"/>
    </row>
    <row r="39" spans="1:11" x14ac:dyDescent="0.25">
      <c r="A39" s="11"/>
      <c r="B39" s="6"/>
      <c r="C39" s="6"/>
      <c r="D39" s="6"/>
      <c r="E39" s="12">
        <f>IF(D39="","",IFERROR(VLOOKUP(D39,'Lists'!$A$5:$B$44,2,FALSE),"Check category"))</f>
      </c>
      <c r="F39" s="13"/>
      <c r="G39" s="6"/>
      <c r="H39" s="14">
        <f>IF(F39="","",IF(G39="Yes",ROUND(F39*'Lists'!$F$5/(1+'Lists'!$F$5),2),0))</f>
      </c>
      <c r="I39" s="14">
        <f>IF(F39="","",F39-N(H39))</f>
      </c>
      <c r="J39" s="6"/>
      <c r="K39" s="6"/>
    </row>
    <row r="40" spans="1:11" x14ac:dyDescent="0.25">
      <c r="A40" s="11"/>
      <c r="B40" s="6"/>
      <c r="C40" s="6"/>
      <c r="D40" s="6"/>
      <c r="E40" s="12">
        <f>IF(D40="","",IFERROR(VLOOKUP(D40,'Lists'!$A$5:$B$44,2,FALSE),"Check category"))</f>
      </c>
      <c r="F40" s="13"/>
      <c r="G40" s="6"/>
      <c r="H40" s="14">
        <f>IF(F40="","",IF(G40="Yes",ROUND(F40*'Lists'!$F$5/(1+'Lists'!$F$5),2),0))</f>
      </c>
      <c r="I40" s="14">
        <f>IF(F40="","",F40-N(H40))</f>
      </c>
      <c r="J40" s="6"/>
      <c r="K40" s="6"/>
    </row>
    <row r="41" spans="1:11" x14ac:dyDescent="0.25">
      <c r="A41" s="11"/>
      <c r="B41" s="6"/>
      <c r="C41" s="6"/>
      <c r="D41" s="6"/>
      <c r="E41" s="12">
        <f>IF(D41="","",IFERROR(VLOOKUP(D41,'Lists'!$A$5:$B$44,2,FALSE),"Check category"))</f>
      </c>
      <c r="F41" s="13"/>
      <c r="G41" s="6"/>
      <c r="H41" s="14">
        <f>IF(F41="","",IF(G41="Yes",ROUND(F41*'Lists'!$F$5/(1+'Lists'!$F$5),2),0))</f>
      </c>
      <c r="I41" s="14">
        <f>IF(F41="","",F41-N(H41))</f>
      </c>
      <c r="J41" s="6"/>
      <c r="K41" s="6"/>
    </row>
    <row r="42" spans="1:11" x14ac:dyDescent="0.25">
      <c r="A42" s="11"/>
      <c r="B42" s="6"/>
      <c r="C42" s="6"/>
      <c r="D42" s="6"/>
      <c r="E42" s="12">
        <f>IF(D42="","",IFERROR(VLOOKUP(D42,'Lists'!$A$5:$B$44,2,FALSE),"Check category"))</f>
      </c>
      <c r="F42" s="13"/>
      <c r="G42" s="6"/>
      <c r="H42" s="14">
        <f>IF(F42="","",IF(G42="Yes",ROUND(F42*'Lists'!$F$5/(1+'Lists'!$F$5),2),0))</f>
      </c>
      <c r="I42" s="14">
        <f>IF(F42="","",F42-N(H42))</f>
      </c>
      <c r="J42" s="6"/>
      <c r="K42" s="6"/>
    </row>
    <row r="43" spans="1:11" x14ac:dyDescent="0.25">
      <c r="A43" s="11"/>
      <c r="B43" s="6"/>
      <c r="C43" s="6"/>
      <c r="D43" s="6"/>
      <c r="E43" s="12">
        <f>IF(D43="","",IFERROR(VLOOKUP(D43,'Lists'!$A$5:$B$44,2,FALSE),"Check category"))</f>
      </c>
      <c r="F43" s="13"/>
      <c r="G43" s="6"/>
      <c r="H43" s="14">
        <f>IF(F43="","",IF(G43="Yes",ROUND(F43*'Lists'!$F$5/(1+'Lists'!$F$5),2),0))</f>
      </c>
      <c r="I43" s="14">
        <f>IF(F43="","",F43-N(H43))</f>
      </c>
      <c r="J43" s="6"/>
      <c r="K43" s="6"/>
    </row>
    <row r="44" spans="1:11" x14ac:dyDescent="0.25">
      <c r="A44" s="11"/>
      <c r="B44" s="6"/>
      <c r="C44" s="6"/>
      <c r="D44" s="6"/>
      <c r="E44" s="12">
        <f>IF(D44="","",IFERROR(VLOOKUP(D44,'Lists'!$A$5:$B$44,2,FALSE),"Check category"))</f>
      </c>
      <c r="F44" s="13"/>
      <c r="G44" s="6"/>
      <c r="H44" s="14">
        <f>IF(F44="","",IF(G44="Yes",ROUND(F44*'Lists'!$F$5/(1+'Lists'!$F$5),2),0))</f>
      </c>
      <c r="I44" s="14">
        <f>IF(F44="","",F44-N(H44))</f>
      </c>
      <c r="J44" s="6"/>
      <c r="K44" s="6"/>
    </row>
    <row r="45" spans="1:11" x14ac:dyDescent="0.25">
      <c r="A45" s="11"/>
      <c r="B45" s="6"/>
      <c r="C45" s="6"/>
      <c r="D45" s="6"/>
      <c r="E45" s="12">
        <f>IF(D45="","",IFERROR(VLOOKUP(D45,'Lists'!$A$5:$B$44,2,FALSE),"Check category"))</f>
      </c>
      <c r="F45" s="13"/>
      <c r="G45" s="6"/>
      <c r="H45" s="14">
        <f>IF(F45="","",IF(G45="Yes",ROUND(F45*'Lists'!$F$5/(1+'Lists'!$F$5),2),0))</f>
      </c>
      <c r="I45" s="14">
        <f>IF(F45="","",F45-N(H45))</f>
      </c>
      <c r="J45" s="6"/>
      <c r="K45" s="6"/>
    </row>
    <row r="46" spans="1:11" x14ac:dyDescent="0.25">
      <c r="A46" s="11"/>
      <c r="B46" s="6"/>
      <c r="C46" s="6"/>
      <c r="D46" s="6"/>
      <c r="E46" s="12">
        <f>IF(D46="","",IFERROR(VLOOKUP(D46,'Lists'!$A$5:$B$44,2,FALSE),"Check category"))</f>
      </c>
      <c r="F46" s="13"/>
      <c r="G46" s="6"/>
      <c r="H46" s="14">
        <f>IF(F46="","",IF(G46="Yes",ROUND(F46*'Lists'!$F$5/(1+'Lists'!$F$5),2),0))</f>
      </c>
      <c r="I46" s="14">
        <f>IF(F46="","",F46-N(H46))</f>
      </c>
      <c r="J46" s="6"/>
      <c r="K46" s="6"/>
    </row>
    <row r="47" spans="1:11" x14ac:dyDescent="0.25">
      <c r="A47" s="11"/>
      <c r="B47" s="6"/>
      <c r="C47" s="6"/>
      <c r="D47" s="6"/>
      <c r="E47" s="12">
        <f>IF(D47="","",IFERROR(VLOOKUP(D47,'Lists'!$A$5:$B$44,2,FALSE),"Check category"))</f>
      </c>
      <c r="F47" s="13"/>
      <c r="G47" s="6"/>
      <c r="H47" s="14">
        <f>IF(F47="","",IF(G47="Yes",ROUND(F47*'Lists'!$F$5/(1+'Lists'!$F$5),2),0))</f>
      </c>
      <c r="I47" s="14">
        <f>IF(F47="","",F47-N(H47))</f>
      </c>
      <c r="J47" s="6"/>
      <c r="K47" s="6"/>
    </row>
    <row r="48" spans="1:11" x14ac:dyDescent="0.25">
      <c r="A48" s="11"/>
      <c r="B48" s="6"/>
      <c r="C48" s="6"/>
      <c r="D48" s="6"/>
      <c r="E48" s="12">
        <f>IF(D48="","",IFERROR(VLOOKUP(D48,'Lists'!$A$5:$B$44,2,FALSE),"Check category"))</f>
      </c>
      <c r="F48" s="13"/>
      <c r="G48" s="6"/>
      <c r="H48" s="14">
        <f>IF(F48="","",IF(G48="Yes",ROUND(F48*'Lists'!$F$5/(1+'Lists'!$F$5),2),0))</f>
      </c>
      <c r="I48" s="14">
        <f>IF(F48="","",F48-N(H48))</f>
      </c>
      <c r="J48" s="6"/>
      <c r="K48" s="6"/>
    </row>
    <row r="49" spans="1:11" x14ac:dyDescent="0.25">
      <c r="A49" s="11"/>
      <c r="B49" s="6"/>
      <c r="C49" s="6"/>
      <c r="D49" s="6"/>
      <c r="E49" s="12">
        <f>IF(D49="","",IFERROR(VLOOKUP(D49,'Lists'!$A$5:$B$44,2,FALSE),"Check category"))</f>
      </c>
      <c r="F49" s="13"/>
      <c r="G49" s="6"/>
      <c r="H49" s="14">
        <f>IF(F49="","",IF(G49="Yes",ROUND(F49*'Lists'!$F$5/(1+'Lists'!$F$5),2),0))</f>
      </c>
      <c r="I49" s="14">
        <f>IF(F49="","",F49-N(H49))</f>
      </c>
      <c r="J49" s="6"/>
      <c r="K49" s="6"/>
    </row>
    <row r="50" spans="1:11" x14ac:dyDescent="0.25">
      <c r="A50" s="11"/>
      <c r="B50" s="6"/>
      <c r="C50" s="6"/>
      <c r="D50" s="6"/>
      <c r="E50" s="12">
        <f>IF(D50="","",IFERROR(VLOOKUP(D50,'Lists'!$A$5:$B$44,2,FALSE),"Check category"))</f>
      </c>
      <c r="F50" s="13"/>
      <c r="G50" s="6"/>
      <c r="H50" s="14">
        <f>IF(F50="","",IF(G50="Yes",ROUND(F50*'Lists'!$F$5/(1+'Lists'!$F$5),2),0))</f>
      </c>
      <c r="I50" s="14">
        <f>IF(F50="","",F50-N(H50))</f>
      </c>
      <c r="J50" s="6"/>
      <c r="K50" s="6"/>
    </row>
    <row r="51" spans="1:11" x14ac:dyDescent="0.25">
      <c r="A51" s="11"/>
      <c r="B51" s="6"/>
      <c r="C51" s="6"/>
      <c r="D51" s="6"/>
      <c r="E51" s="12">
        <f>IF(D51="","",IFERROR(VLOOKUP(D51,'Lists'!$A$5:$B$44,2,FALSE),"Check category"))</f>
      </c>
      <c r="F51" s="13"/>
      <c r="G51" s="6"/>
      <c r="H51" s="14">
        <f>IF(F51="","",IF(G51="Yes",ROUND(F51*'Lists'!$F$5/(1+'Lists'!$F$5),2),0))</f>
      </c>
      <c r="I51" s="14">
        <f>IF(F51="","",F51-N(H51))</f>
      </c>
      <c r="J51" s="6"/>
      <c r="K51" s="6"/>
    </row>
    <row r="52" spans="1:11" x14ac:dyDescent="0.25">
      <c r="A52" s="11"/>
      <c r="B52" s="6"/>
      <c r="C52" s="6"/>
      <c r="D52" s="6"/>
      <c r="E52" s="12">
        <f>IF(D52="","",IFERROR(VLOOKUP(D52,'Lists'!$A$5:$B$44,2,FALSE),"Check category"))</f>
      </c>
      <c r="F52" s="13"/>
      <c r="G52" s="6"/>
      <c r="H52" s="14">
        <f>IF(F52="","",IF(G52="Yes",ROUND(F52*'Lists'!$F$5/(1+'Lists'!$F$5),2),0))</f>
      </c>
      <c r="I52" s="14">
        <f>IF(F52="","",F52-N(H52))</f>
      </c>
      <c r="J52" s="6"/>
      <c r="K52" s="6"/>
    </row>
    <row r="53" spans="1:11" x14ac:dyDescent="0.25">
      <c r="A53" s="11"/>
      <c r="B53" s="6"/>
      <c r="C53" s="6"/>
      <c r="D53" s="6"/>
      <c r="E53" s="12">
        <f>IF(D53="","",IFERROR(VLOOKUP(D53,'Lists'!$A$5:$B$44,2,FALSE),"Check category"))</f>
      </c>
      <c r="F53" s="13"/>
      <c r="G53" s="6"/>
      <c r="H53" s="14">
        <f>IF(F53="","",IF(G53="Yes",ROUND(F53*'Lists'!$F$5/(1+'Lists'!$F$5),2),0))</f>
      </c>
      <c r="I53" s="14">
        <f>IF(F53="","",F53-N(H53))</f>
      </c>
      <c r="J53" s="6"/>
      <c r="K53" s="6"/>
    </row>
    <row r="54" spans="1:11" x14ac:dyDescent="0.25">
      <c r="A54" s="11"/>
      <c r="B54" s="6"/>
      <c r="C54" s="6"/>
      <c r="D54" s="6"/>
      <c r="E54" s="12">
        <f>IF(D54="","",IFERROR(VLOOKUP(D54,'Lists'!$A$5:$B$44,2,FALSE),"Check category"))</f>
      </c>
      <c r="F54" s="13"/>
      <c r="G54" s="6"/>
      <c r="H54" s="14">
        <f>IF(F54="","",IF(G54="Yes",ROUND(F54*'Lists'!$F$5/(1+'Lists'!$F$5),2),0))</f>
      </c>
      <c r="I54" s="14">
        <f>IF(F54="","",F54-N(H54))</f>
      </c>
      <c r="J54" s="6"/>
      <c r="K54" s="6"/>
    </row>
    <row r="55" spans="1:11" x14ac:dyDescent="0.25">
      <c r="A55" s="11"/>
      <c r="B55" s="6"/>
      <c r="C55" s="6"/>
      <c r="D55" s="6"/>
      <c r="E55" s="12">
        <f>IF(D55="","",IFERROR(VLOOKUP(D55,'Lists'!$A$5:$B$44,2,FALSE),"Check category"))</f>
      </c>
      <c r="F55" s="13"/>
      <c r="G55" s="6"/>
      <c r="H55" s="14">
        <f>IF(F55="","",IF(G55="Yes",ROUND(F55*'Lists'!$F$5/(1+'Lists'!$F$5),2),0))</f>
      </c>
      <c r="I55" s="14">
        <f>IF(F55="","",F55-N(H55))</f>
      </c>
      <c r="J55" s="6"/>
      <c r="K55" s="6"/>
    </row>
    <row r="56" spans="1:11" x14ac:dyDescent="0.25">
      <c r="A56" s="11"/>
      <c r="B56" s="6"/>
      <c r="C56" s="6"/>
      <c r="D56" s="6"/>
      <c r="E56" s="12">
        <f>IF(D56="","",IFERROR(VLOOKUP(D56,'Lists'!$A$5:$B$44,2,FALSE),"Check category"))</f>
      </c>
      <c r="F56" s="13"/>
      <c r="G56" s="6"/>
      <c r="H56" s="14">
        <f>IF(F56="","",IF(G56="Yes",ROUND(F56*'Lists'!$F$5/(1+'Lists'!$F$5),2),0))</f>
      </c>
      <c r="I56" s="14">
        <f>IF(F56="","",F56-N(H56))</f>
      </c>
      <c r="J56" s="6"/>
      <c r="K56" s="6"/>
    </row>
    <row r="57" spans="1:11" x14ac:dyDescent="0.25">
      <c r="A57" s="11"/>
      <c r="B57" s="6"/>
      <c r="C57" s="6"/>
      <c r="D57" s="6"/>
      <c r="E57" s="12">
        <f>IF(D57="","",IFERROR(VLOOKUP(D57,'Lists'!$A$5:$B$44,2,FALSE),"Check category"))</f>
      </c>
      <c r="F57" s="13"/>
      <c r="G57" s="6"/>
      <c r="H57" s="14">
        <f>IF(F57="","",IF(G57="Yes",ROUND(F57*'Lists'!$F$5/(1+'Lists'!$F$5),2),0))</f>
      </c>
      <c r="I57" s="14">
        <f>IF(F57="","",F57-N(H57))</f>
      </c>
      <c r="J57" s="6"/>
      <c r="K57" s="6"/>
    </row>
    <row r="58" spans="1:11" x14ac:dyDescent="0.25">
      <c r="A58" s="11"/>
      <c r="B58" s="6"/>
      <c r="C58" s="6"/>
      <c r="D58" s="6"/>
      <c r="E58" s="12">
        <f>IF(D58="","",IFERROR(VLOOKUP(D58,'Lists'!$A$5:$B$44,2,FALSE),"Check category"))</f>
      </c>
      <c r="F58" s="13"/>
      <c r="G58" s="6"/>
      <c r="H58" s="14">
        <f>IF(F58="","",IF(G58="Yes",ROUND(F58*'Lists'!$F$5/(1+'Lists'!$F$5),2),0))</f>
      </c>
      <c r="I58" s="14">
        <f>IF(F58="","",F58-N(H58))</f>
      </c>
      <c r="J58" s="6"/>
      <c r="K58" s="6"/>
    </row>
    <row r="59" spans="1:11" x14ac:dyDescent="0.25">
      <c r="A59" s="11"/>
      <c r="B59" s="6"/>
      <c r="C59" s="6"/>
      <c r="D59" s="6"/>
      <c r="E59" s="12">
        <f>IF(D59="","",IFERROR(VLOOKUP(D59,'Lists'!$A$5:$B$44,2,FALSE),"Check category"))</f>
      </c>
      <c r="F59" s="13"/>
      <c r="G59" s="6"/>
      <c r="H59" s="14">
        <f>IF(F59="","",IF(G59="Yes",ROUND(F59*'Lists'!$F$5/(1+'Lists'!$F$5),2),0))</f>
      </c>
      <c r="I59" s="14">
        <f>IF(F59="","",F59-N(H59))</f>
      </c>
      <c r="J59" s="6"/>
      <c r="K59" s="6"/>
    </row>
    <row r="60" spans="1:11" x14ac:dyDescent="0.25">
      <c r="A60" s="11"/>
      <c r="B60" s="6"/>
      <c r="C60" s="6"/>
      <c r="D60" s="6"/>
      <c r="E60" s="12">
        <f>IF(D60="","",IFERROR(VLOOKUP(D60,'Lists'!$A$5:$B$44,2,FALSE),"Check category"))</f>
      </c>
      <c r="F60" s="13"/>
      <c r="G60" s="6"/>
      <c r="H60" s="14">
        <f>IF(F60="","",IF(G60="Yes",ROUND(F60*'Lists'!$F$5/(1+'Lists'!$F$5),2),0))</f>
      </c>
      <c r="I60" s="14">
        <f>IF(F60="","",F60-N(H60))</f>
      </c>
      <c r="J60" s="6"/>
      <c r="K60" s="6"/>
    </row>
    <row r="61" spans="1:11" x14ac:dyDescent="0.25">
      <c r="A61" s="11"/>
      <c r="B61" s="6"/>
      <c r="C61" s="6"/>
      <c r="D61" s="6"/>
      <c r="E61" s="12">
        <f>IF(D61="","",IFERROR(VLOOKUP(D61,'Lists'!$A$5:$B$44,2,FALSE),"Check category"))</f>
      </c>
      <c r="F61" s="13"/>
      <c r="G61" s="6"/>
      <c r="H61" s="14">
        <f>IF(F61="","",IF(G61="Yes",ROUND(F61*'Lists'!$F$5/(1+'Lists'!$F$5),2),0))</f>
      </c>
      <c r="I61" s="14">
        <f>IF(F61="","",F61-N(H61))</f>
      </c>
      <c r="J61" s="6"/>
      <c r="K61" s="6"/>
    </row>
    <row r="62" spans="1:11" x14ac:dyDescent="0.25">
      <c r="A62" s="11"/>
      <c r="B62" s="6"/>
      <c r="C62" s="6"/>
      <c r="D62" s="6"/>
      <c r="E62" s="12">
        <f>IF(D62="","",IFERROR(VLOOKUP(D62,'Lists'!$A$5:$B$44,2,FALSE),"Check category"))</f>
      </c>
      <c r="F62" s="13"/>
      <c r="G62" s="6"/>
      <c r="H62" s="14">
        <f>IF(F62="","",IF(G62="Yes",ROUND(F62*'Lists'!$F$5/(1+'Lists'!$F$5),2),0))</f>
      </c>
      <c r="I62" s="14">
        <f>IF(F62="","",F62-N(H62))</f>
      </c>
      <c r="J62" s="6"/>
      <c r="K62" s="6"/>
    </row>
    <row r="63" spans="1:11" x14ac:dyDescent="0.25">
      <c r="A63" s="11"/>
      <c r="B63" s="6"/>
      <c r="C63" s="6"/>
      <c r="D63" s="6"/>
      <c r="E63" s="12">
        <f>IF(D63="","",IFERROR(VLOOKUP(D63,'Lists'!$A$5:$B$44,2,FALSE),"Check category"))</f>
      </c>
      <c r="F63" s="13"/>
      <c r="G63" s="6"/>
      <c r="H63" s="14">
        <f>IF(F63="","",IF(G63="Yes",ROUND(F63*'Lists'!$F$5/(1+'Lists'!$F$5),2),0))</f>
      </c>
      <c r="I63" s="14">
        <f>IF(F63="","",F63-N(H63))</f>
      </c>
      <c r="J63" s="6"/>
      <c r="K63" s="6"/>
    </row>
    <row r="64" spans="1:11" x14ac:dyDescent="0.25">
      <c r="A64" s="11"/>
      <c r="B64" s="6"/>
      <c r="C64" s="6"/>
      <c r="D64" s="6"/>
      <c r="E64" s="12">
        <f>IF(D64="","",IFERROR(VLOOKUP(D64,'Lists'!$A$5:$B$44,2,FALSE),"Check category"))</f>
      </c>
      <c r="F64" s="13"/>
      <c r="G64" s="6"/>
      <c r="H64" s="14">
        <f>IF(F64="","",IF(G64="Yes",ROUND(F64*'Lists'!$F$5/(1+'Lists'!$F$5),2),0))</f>
      </c>
      <c r="I64" s="14">
        <f>IF(F64="","",F64-N(H64))</f>
      </c>
      <c r="J64" s="6"/>
      <c r="K64" s="6"/>
    </row>
    <row r="65" spans="1:11" x14ac:dyDescent="0.25">
      <c r="A65" s="11"/>
      <c r="B65" s="6"/>
      <c r="C65" s="6"/>
      <c r="D65" s="6"/>
      <c r="E65" s="12">
        <f>IF(D65="","",IFERROR(VLOOKUP(D65,'Lists'!$A$5:$B$44,2,FALSE),"Check category"))</f>
      </c>
      <c r="F65" s="13"/>
      <c r="G65" s="6"/>
      <c r="H65" s="14">
        <f>IF(F65="","",IF(G65="Yes",ROUND(F65*'Lists'!$F$5/(1+'Lists'!$F$5),2),0))</f>
      </c>
      <c r="I65" s="14">
        <f>IF(F65="","",F65-N(H65))</f>
      </c>
      <c r="J65" s="6"/>
      <c r="K65" s="6"/>
    </row>
    <row r="66" spans="1:11" x14ac:dyDescent="0.25">
      <c r="A66" s="11"/>
      <c r="B66" s="6"/>
      <c r="C66" s="6"/>
      <c r="D66" s="6"/>
      <c r="E66" s="12">
        <f>IF(D66="","",IFERROR(VLOOKUP(D66,'Lists'!$A$5:$B$44,2,FALSE),"Check category"))</f>
      </c>
      <c r="F66" s="13"/>
      <c r="G66" s="6"/>
      <c r="H66" s="14">
        <f>IF(F66="","",IF(G66="Yes",ROUND(F66*'Lists'!$F$5/(1+'Lists'!$F$5),2),0))</f>
      </c>
      <c r="I66" s="14">
        <f>IF(F66="","",F66-N(H66))</f>
      </c>
      <c r="J66" s="6"/>
      <c r="K66" s="6"/>
    </row>
    <row r="67" spans="1:11" x14ac:dyDescent="0.25">
      <c r="A67" s="11"/>
      <c r="B67" s="6"/>
      <c r="C67" s="6"/>
      <c r="D67" s="6"/>
      <c r="E67" s="12">
        <f>IF(D67="","",IFERROR(VLOOKUP(D67,'Lists'!$A$5:$B$44,2,FALSE),"Check category"))</f>
      </c>
      <c r="F67" s="13"/>
      <c r="G67" s="6"/>
      <c r="H67" s="14">
        <f>IF(F67="","",IF(G67="Yes",ROUND(F67*'Lists'!$F$5/(1+'Lists'!$F$5),2),0))</f>
      </c>
      <c r="I67" s="14">
        <f>IF(F67="","",F67-N(H67))</f>
      </c>
      <c r="J67" s="6"/>
      <c r="K67" s="6"/>
    </row>
    <row r="68" spans="1:11" x14ac:dyDescent="0.25">
      <c r="A68" s="11"/>
      <c r="B68" s="6"/>
      <c r="C68" s="6"/>
      <c r="D68" s="6"/>
      <c r="E68" s="12">
        <f>IF(D68="","",IFERROR(VLOOKUP(D68,'Lists'!$A$5:$B$44,2,FALSE),"Check category"))</f>
      </c>
      <c r="F68" s="13"/>
      <c r="G68" s="6"/>
      <c r="H68" s="14">
        <f>IF(F68="","",IF(G68="Yes",ROUND(F68*'Lists'!$F$5/(1+'Lists'!$F$5),2),0))</f>
      </c>
      <c r="I68" s="14">
        <f>IF(F68="","",F68-N(H68))</f>
      </c>
      <c r="J68" s="6"/>
      <c r="K68" s="6"/>
    </row>
    <row r="69" spans="1:11" x14ac:dyDescent="0.25">
      <c r="A69" s="11"/>
      <c r="B69" s="6"/>
      <c r="C69" s="6"/>
      <c r="D69" s="6"/>
      <c r="E69" s="12">
        <f>IF(D69="","",IFERROR(VLOOKUP(D69,'Lists'!$A$5:$B$44,2,FALSE),"Check category"))</f>
      </c>
      <c r="F69" s="13"/>
      <c r="G69" s="6"/>
      <c r="H69" s="14">
        <f>IF(F69="","",IF(G69="Yes",ROUND(F69*'Lists'!$F$5/(1+'Lists'!$F$5),2),0))</f>
      </c>
      <c r="I69" s="14">
        <f>IF(F69="","",F69-N(H69))</f>
      </c>
      <c r="J69" s="6"/>
      <c r="K69" s="6"/>
    </row>
    <row r="70" spans="1:11" x14ac:dyDescent="0.25">
      <c r="A70" s="11"/>
      <c r="B70" s="6"/>
      <c r="C70" s="6"/>
      <c r="D70" s="6"/>
      <c r="E70" s="12">
        <f>IF(D70="","",IFERROR(VLOOKUP(D70,'Lists'!$A$5:$B$44,2,FALSE),"Check category"))</f>
      </c>
      <c r="F70" s="13"/>
      <c r="G70" s="6"/>
      <c r="H70" s="14">
        <f>IF(F70="","",IF(G70="Yes",ROUND(F70*'Lists'!$F$5/(1+'Lists'!$F$5),2),0))</f>
      </c>
      <c r="I70" s="14">
        <f>IF(F70="","",F70-N(H70))</f>
      </c>
      <c r="J70" s="6"/>
      <c r="K70" s="6"/>
    </row>
    <row r="71" spans="1:11" x14ac:dyDescent="0.25">
      <c r="A71" s="11"/>
      <c r="B71" s="6"/>
      <c r="C71" s="6"/>
      <c r="D71" s="6"/>
      <c r="E71" s="12">
        <f>IF(D71="","",IFERROR(VLOOKUP(D71,'Lists'!$A$5:$B$44,2,FALSE),"Check category"))</f>
      </c>
      <c r="F71" s="13"/>
      <c r="G71" s="6"/>
      <c r="H71" s="14">
        <f>IF(F71="","",IF(G71="Yes",ROUND(F71*'Lists'!$F$5/(1+'Lists'!$F$5),2),0))</f>
      </c>
      <c r="I71" s="14">
        <f>IF(F71="","",F71-N(H71))</f>
      </c>
      <c r="J71" s="6"/>
      <c r="K71" s="6"/>
    </row>
    <row r="72" spans="1:11" x14ac:dyDescent="0.25">
      <c r="A72" s="11"/>
      <c r="B72" s="6"/>
      <c r="C72" s="6"/>
      <c r="D72" s="6"/>
      <c r="E72" s="12">
        <f>IF(D72="","",IFERROR(VLOOKUP(D72,'Lists'!$A$5:$B$44,2,FALSE),"Check category"))</f>
      </c>
      <c r="F72" s="13"/>
      <c r="G72" s="6"/>
      <c r="H72" s="14">
        <f>IF(F72="","",IF(G72="Yes",ROUND(F72*'Lists'!$F$5/(1+'Lists'!$F$5),2),0))</f>
      </c>
      <c r="I72" s="14">
        <f>IF(F72="","",F72-N(H72))</f>
      </c>
      <c r="J72" s="6"/>
      <c r="K72" s="6"/>
    </row>
    <row r="73" spans="1:11" x14ac:dyDescent="0.25">
      <c r="A73" s="11"/>
      <c r="B73" s="6"/>
      <c r="C73" s="6"/>
      <c r="D73" s="6"/>
      <c r="E73" s="12">
        <f>IF(D73="","",IFERROR(VLOOKUP(D73,'Lists'!$A$5:$B$44,2,FALSE),"Check category"))</f>
      </c>
      <c r="F73" s="13"/>
      <c r="G73" s="6"/>
      <c r="H73" s="14">
        <f>IF(F73="","",IF(G73="Yes",ROUND(F73*'Lists'!$F$5/(1+'Lists'!$F$5),2),0))</f>
      </c>
      <c r="I73" s="14">
        <f>IF(F73="","",F73-N(H73))</f>
      </c>
      <c r="J73" s="6"/>
      <c r="K73" s="6"/>
    </row>
    <row r="74" spans="1:11" x14ac:dyDescent="0.25">
      <c r="A74" s="11"/>
      <c r="B74" s="6"/>
      <c r="C74" s="6"/>
      <c r="D74" s="6"/>
      <c r="E74" s="12">
        <f>IF(D74="","",IFERROR(VLOOKUP(D74,'Lists'!$A$5:$B$44,2,FALSE),"Check category"))</f>
      </c>
      <c r="F74" s="13"/>
      <c r="G74" s="6"/>
      <c r="H74" s="14">
        <f>IF(F74="","",IF(G74="Yes",ROUND(F74*'Lists'!$F$5/(1+'Lists'!$F$5),2),0))</f>
      </c>
      <c r="I74" s="14">
        <f>IF(F74="","",F74-N(H74))</f>
      </c>
      <c r="J74" s="6"/>
      <c r="K74" s="6"/>
    </row>
    <row r="75" spans="1:11" x14ac:dyDescent="0.25">
      <c r="A75" s="11"/>
      <c r="B75" s="6"/>
      <c r="C75" s="6"/>
      <c r="D75" s="6"/>
      <c r="E75" s="12">
        <f>IF(D75="","",IFERROR(VLOOKUP(D75,'Lists'!$A$5:$B$44,2,FALSE),"Check category"))</f>
      </c>
      <c r="F75" s="13"/>
      <c r="G75" s="6"/>
      <c r="H75" s="14">
        <f>IF(F75="","",IF(G75="Yes",ROUND(F75*'Lists'!$F$5/(1+'Lists'!$F$5),2),0))</f>
      </c>
      <c r="I75" s="14">
        <f>IF(F75="","",F75-N(H75))</f>
      </c>
      <c r="J75" s="6"/>
      <c r="K75" s="6"/>
    </row>
    <row r="76" spans="1:11" x14ac:dyDescent="0.25">
      <c r="A76" s="11"/>
      <c r="B76" s="6"/>
      <c r="C76" s="6"/>
      <c r="D76" s="6"/>
      <c r="E76" s="12">
        <f>IF(D76="","",IFERROR(VLOOKUP(D76,'Lists'!$A$5:$B$44,2,FALSE),"Check category"))</f>
      </c>
      <c r="F76" s="13"/>
      <c r="G76" s="6"/>
      <c r="H76" s="14">
        <f>IF(F76="","",IF(G76="Yes",ROUND(F76*'Lists'!$F$5/(1+'Lists'!$F$5),2),0))</f>
      </c>
      <c r="I76" s="14">
        <f>IF(F76="","",F76-N(H76))</f>
      </c>
      <c r="J76" s="6"/>
      <c r="K76" s="6"/>
    </row>
    <row r="77" spans="1:11" x14ac:dyDescent="0.25">
      <c r="A77" s="11"/>
      <c r="B77" s="6"/>
      <c r="C77" s="6"/>
      <c r="D77" s="6"/>
      <c r="E77" s="12">
        <f>IF(D77="","",IFERROR(VLOOKUP(D77,'Lists'!$A$5:$B$44,2,FALSE),"Check category"))</f>
      </c>
      <c r="F77" s="13"/>
      <c r="G77" s="6"/>
      <c r="H77" s="14">
        <f>IF(F77="","",IF(G77="Yes",ROUND(F77*'Lists'!$F$5/(1+'Lists'!$F$5),2),0))</f>
      </c>
      <c r="I77" s="14">
        <f>IF(F77="","",F77-N(H77))</f>
      </c>
      <c r="J77" s="6"/>
      <c r="K77" s="6"/>
    </row>
    <row r="78" spans="1:11" x14ac:dyDescent="0.25">
      <c r="A78" s="11"/>
      <c r="B78" s="6"/>
      <c r="C78" s="6"/>
      <c r="D78" s="6"/>
      <c r="E78" s="12">
        <f>IF(D78="","",IFERROR(VLOOKUP(D78,'Lists'!$A$5:$B$44,2,FALSE),"Check category"))</f>
      </c>
      <c r="F78" s="13"/>
      <c r="G78" s="6"/>
      <c r="H78" s="14">
        <f>IF(F78="","",IF(G78="Yes",ROUND(F78*'Lists'!$F$5/(1+'Lists'!$F$5),2),0))</f>
      </c>
      <c r="I78" s="14">
        <f>IF(F78="","",F78-N(H78))</f>
      </c>
      <c r="J78" s="6"/>
      <c r="K78" s="6"/>
    </row>
    <row r="79" spans="1:11" x14ac:dyDescent="0.25">
      <c r="A79" s="11"/>
      <c r="B79" s="6"/>
      <c r="C79" s="6"/>
      <c r="D79" s="6"/>
      <c r="E79" s="12">
        <f>IF(D79="","",IFERROR(VLOOKUP(D79,'Lists'!$A$5:$B$44,2,FALSE),"Check category"))</f>
      </c>
      <c r="F79" s="13"/>
      <c r="G79" s="6"/>
      <c r="H79" s="14">
        <f>IF(F79="","",IF(G79="Yes",ROUND(F79*'Lists'!$F$5/(1+'Lists'!$F$5),2),0))</f>
      </c>
      <c r="I79" s="14">
        <f>IF(F79="","",F79-N(H79))</f>
      </c>
      <c r="J79" s="6"/>
      <c r="K79" s="6"/>
    </row>
    <row r="80" spans="1:11" x14ac:dyDescent="0.25">
      <c r="A80" s="11"/>
      <c r="B80" s="6"/>
      <c r="C80" s="6"/>
      <c r="D80" s="6"/>
      <c r="E80" s="12">
        <f>IF(D80="","",IFERROR(VLOOKUP(D80,'Lists'!$A$5:$B$44,2,FALSE),"Check category"))</f>
      </c>
      <c r="F80" s="13"/>
      <c r="G80" s="6"/>
      <c r="H80" s="14">
        <f>IF(F80="","",IF(G80="Yes",ROUND(F80*'Lists'!$F$5/(1+'Lists'!$F$5),2),0))</f>
      </c>
      <c r="I80" s="14">
        <f>IF(F80="","",F80-N(H80))</f>
      </c>
      <c r="J80" s="6"/>
      <c r="K80" s="6"/>
    </row>
    <row r="81" spans="1:11" x14ac:dyDescent="0.25">
      <c r="A81" s="11"/>
      <c r="B81" s="6"/>
      <c r="C81" s="6"/>
      <c r="D81" s="6"/>
      <c r="E81" s="12">
        <f>IF(D81="","",IFERROR(VLOOKUP(D81,'Lists'!$A$5:$B$44,2,FALSE),"Check category"))</f>
      </c>
      <c r="F81" s="13"/>
      <c r="G81" s="6"/>
      <c r="H81" s="14">
        <f>IF(F81="","",IF(G81="Yes",ROUND(F81*'Lists'!$F$5/(1+'Lists'!$F$5),2),0))</f>
      </c>
      <c r="I81" s="14">
        <f>IF(F81="","",F81-N(H81))</f>
      </c>
      <c r="J81" s="6"/>
      <c r="K81" s="6"/>
    </row>
    <row r="82" spans="1:11" x14ac:dyDescent="0.25">
      <c r="A82" s="11"/>
      <c r="B82" s="6"/>
      <c r="C82" s="6"/>
      <c r="D82" s="6"/>
      <c r="E82" s="12">
        <f>IF(D82="","",IFERROR(VLOOKUP(D82,'Lists'!$A$5:$B$44,2,FALSE),"Check category"))</f>
      </c>
      <c r="F82" s="13"/>
      <c r="G82" s="6"/>
      <c r="H82" s="14">
        <f>IF(F82="","",IF(G82="Yes",ROUND(F82*'Lists'!$F$5/(1+'Lists'!$F$5),2),0))</f>
      </c>
      <c r="I82" s="14">
        <f>IF(F82="","",F82-N(H82))</f>
      </c>
      <c r="J82" s="6"/>
      <c r="K82" s="6"/>
    </row>
    <row r="83" spans="1:11" x14ac:dyDescent="0.25">
      <c r="A83" s="11"/>
      <c r="B83" s="6"/>
      <c r="C83" s="6"/>
      <c r="D83" s="6"/>
      <c r="E83" s="12">
        <f>IF(D83="","",IFERROR(VLOOKUP(D83,'Lists'!$A$5:$B$44,2,FALSE),"Check category"))</f>
      </c>
      <c r="F83" s="13"/>
      <c r="G83" s="6"/>
      <c r="H83" s="14">
        <f>IF(F83="","",IF(G83="Yes",ROUND(F83*'Lists'!$F$5/(1+'Lists'!$F$5),2),0))</f>
      </c>
      <c r="I83" s="14">
        <f>IF(F83="","",F83-N(H83))</f>
      </c>
      <c r="J83" s="6"/>
      <c r="K83" s="6"/>
    </row>
    <row r="84" spans="1:11" x14ac:dyDescent="0.25">
      <c r="A84" s="11"/>
      <c r="B84" s="6"/>
      <c r="C84" s="6"/>
      <c r="D84" s="6"/>
      <c r="E84" s="12">
        <f>IF(D84="","",IFERROR(VLOOKUP(D84,'Lists'!$A$5:$B$44,2,FALSE),"Check category"))</f>
      </c>
      <c r="F84" s="13"/>
      <c r="G84" s="6"/>
      <c r="H84" s="14">
        <f>IF(F84="","",IF(G84="Yes",ROUND(F84*'Lists'!$F$5/(1+'Lists'!$F$5),2),0))</f>
      </c>
      <c r="I84" s="14">
        <f>IF(F84="","",F84-N(H84))</f>
      </c>
      <c r="J84" s="6"/>
      <c r="K84" s="6"/>
    </row>
    <row r="85" spans="1:11" x14ac:dyDescent="0.25">
      <c r="A85" s="11"/>
      <c r="B85" s="6"/>
      <c r="C85" s="6"/>
      <c r="D85" s="6"/>
      <c r="E85" s="12">
        <f>IF(D85="","",IFERROR(VLOOKUP(D85,'Lists'!$A$5:$B$44,2,FALSE),"Check category"))</f>
      </c>
      <c r="F85" s="13"/>
      <c r="G85" s="6"/>
      <c r="H85" s="14">
        <f>IF(F85="","",IF(G85="Yes",ROUND(F85*'Lists'!$F$5/(1+'Lists'!$F$5),2),0))</f>
      </c>
      <c r="I85" s="14">
        <f>IF(F85="","",F85-N(H85))</f>
      </c>
      <c r="J85" s="6"/>
      <c r="K85" s="6"/>
    </row>
    <row r="86" spans="1:11" x14ac:dyDescent="0.25">
      <c r="A86" s="11"/>
      <c r="B86" s="6"/>
      <c r="C86" s="6"/>
      <c r="D86" s="6"/>
      <c r="E86" s="12">
        <f>IF(D86="","",IFERROR(VLOOKUP(D86,'Lists'!$A$5:$B$44,2,FALSE),"Check category"))</f>
      </c>
      <c r="F86" s="13"/>
      <c r="G86" s="6"/>
      <c r="H86" s="14">
        <f>IF(F86="","",IF(G86="Yes",ROUND(F86*'Lists'!$F$5/(1+'Lists'!$F$5),2),0))</f>
      </c>
      <c r="I86" s="14">
        <f>IF(F86="","",F86-N(H86))</f>
      </c>
      <c r="J86" s="6"/>
      <c r="K86" s="6"/>
    </row>
    <row r="87" spans="1:11" x14ac:dyDescent="0.25">
      <c r="A87" s="11"/>
      <c r="B87" s="6"/>
      <c r="C87" s="6"/>
      <c r="D87" s="6"/>
      <c r="E87" s="12">
        <f>IF(D87="","",IFERROR(VLOOKUP(D87,'Lists'!$A$5:$B$44,2,FALSE),"Check category"))</f>
      </c>
      <c r="F87" s="13"/>
      <c r="G87" s="6"/>
      <c r="H87" s="14">
        <f>IF(F87="","",IF(G87="Yes",ROUND(F87*'Lists'!$F$5/(1+'Lists'!$F$5),2),0))</f>
      </c>
      <c r="I87" s="14">
        <f>IF(F87="","",F87-N(H87))</f>
      </c>
      <c r="J87" s="6"/>
      <c r="K87" s="6"/>
    </row>
    <row r="88" spans="1:11" x14ac:dyDescent="0.25">
      <c r="A88" s="11"/>
      <c r="B88" s="6"/>
      <c r="C88" s="6"/>
      <c r="D88" s="6"/>
      <c r="E88" s="12">
        <f>IF(D88="","",IFERROR(VLOOKUP(D88,'Lists'!$A$5:$B$44,2,FALSE),"Check category"))</f>
      </c>
      <c r="F88" s="13"/>
      <c r="G88" s="6"/>
      <c r="H88" s="14">
        <f>IF(F88="","",IF(G88="Yes",ROUND(F88*'Lists'!$F$5/(1+'Lists'!$F$5),2),0))</f>
      </c>
      <c r="I88" s="14">
        <f>IF(F88="","",F88-N(H88))</f>
      </c>
      <c r="J88" s="6"/>
      <c r="K88" s="6"/>
    </row>
    <row r="89" spans="1:11" x14ac:dyDescent="0.25">
      <c r="A89" s="11"/>
      <c r="B89" s="6"/>
      <c r="C89" s="6"/>
      <c r="D89" s="6"/>
      <c r="E89" s="12">
        <f>IF(D89="","",IFERROR(VLOOKUP(D89,'Lists'!$A$5:$B$44,2,FALSE),"Check category"))</f>
      </c>
      <c r="F89" s="13"/>
      <c r="G89" s="6"/>
      <c r="H89" s="14">
        <f>IF(F89="","",IF(G89="Yes",ROUND(F89*'Lists'!$F$5/(1+'Lists'!$F$5),2),0))</f>
      </c>
      <c r="I89" s="14">
        <f>IF(F89="","",F89-N(H89))</f>
      </c>
      <c r="J89" s="6"/>
      <c r="K89" s="6"/>
    </row>
    <row r="90" spans="1:11" x14ac:dyDescent="0.25">
      <c r="A90" s="11"/>
      <c r="B90" s="6"/>
      <c r="C90" s="6"/>
      <c r="D90" s="6"/>
      <c r="E90" s="12">
        <f>IF(D90="","",IFERROR(VLOOKUP(D90,'Lists'!$A$5:$B$44,2,FALSE),"Check category"))</f>
      </c>
      <c r="F90" s="13"/>
      <c r="G90" s="6"/>
      <c r="H90" s="14">
        <f>IF(F90="","",IF(G90="Yes",ROUND(F90*'Lists'!$F$5/(1+'Lists'!$F$5),2),0))</f>
      </c>
      <c r="I90" s="14">
        <f>IF(F90="","",F90-N(H90))</f>
      </c>
      <c r="J90" s="6"/>
      <c r="K90" s="6"/>
    </row>
    <row r="91" spans="1:11" x14ac:dyDescent="0.25">
      <c r="A91" s="11"/>
      <c r="B91" s="6"/>
      <c r="C91" s="6"/>
      <c r="D91" s="6"/>
      <c r="E91" s="12">
        <f>IF(D91="","",IFERROR(VLOOKUP(D91,'Lists'!$A$5:$B$44,2,FALSE),"Check category"))</f>
      </c>
      <c r="F91" s="13"/>
      <c r="G91" s="6"/>
      <c r="H91" s="14">
        <f>IF(F91="","",IF(G91="Yes",ROUND(F91*'Lists'!$F$5/(1+'Lists'!$F$5),2),0))</f>
      </c>
      <c r="I91" s="14">
        <f>IF(F91="","",F91-N(H91))</f>
      </c>
      <c r="J91" s="6"/>
      <c r="K91" s="6"/>
    </row>
    <row r="92" spans="1:11" x14ac:dyDescent="0.25">
      <c r="A92" s="11"/>
      <c r="B92" s="6"/>
      <c r="C92" s="6"/>
      <c r="D92" s="6"/>
      <c r="E92" s="12">
        <f>IF(D92="","",IFERROR(VLOOKUP(D92,'Lists'!$A$5:$B$44,2,FALSE),"Check category"))</f>
      </c>
      <c r="F92" s="13"/>
      <c r="G92" s="6"/>
      <c r="H92" s="14">
        <f>IF(F92="","",IF(G92="Yes",ROUND(F92*'Lists'!$F$5/(1+'Lists'!$F$5),2),0))</f>
      </c>
      <c r="I92" s="14">
        <f>IF(F92="","",F92-N(H92))</f>
      </c>
      <c r="J92" s="6"/>
      <c r="K92" s="6"/>
    </row>
    <row r="93" spans="1:11" x14ac:dyDescent="0.25">
      <c r="A93" s="11"/>
      <c r="B93" s="6"/>
      <c r="C93" s="6"/>
      <c r="D93" s="6"/>
      <c r="E93" s="12">
        <f>IF(D93="","",IFERROR(VLOOKUP(D93,'Lists'!$A$5:$B$44,2,FALSE),"Check category"))</f>
      </c>
      <c r="F93" s="13"/>
      <c r="G93" s="6"/>
      <c r="H93" s="14">
        <f>IF(F93="","",IF(G93="Yes",ROUND(F93*'Lists'!$F$5/(1+'Lists'!$F$5),2),0))</f>
      </c>
      <c r="I93" s="14">
        <f>IF(F93="","",F93-N(H93))</f>
      </c>
      <c r="J93" s="6"/>
      <c r="K93" s="6"/>
    </row>
    <row r="94" spans="1:11" x14ac:dyDescent="0.25">
      <c r="A94" s="11"/>
      <c r="B94" s="6"/>
      <c r="C94" s="6"/>
      <c r="D94" s="6"/>
      <c r="E94" s="12">
        <f>IF(D94="","",IFERROR(VLOOKUP(D94,'Lists'!$A$5:$B$44,2,FALSE),"Check category"))</f>
      </c>
      <c r="F94" s="13"/>
      <c r="G94" s="6"/>
      <c r="H94" s="14">
        <f>IF(F94="","",IF(G94="Yes",ROUND(F94*'Lists'!$F$5/(1+'Lists'!$F$5),2),0))</f>
      </c>
      <c r="I94" s="14">
        <f>IF(F94="","",F94-N(H94))</f>
      </c>
      <c r="J94" s="6"/>
      <c r="K94" s="6"/>
    </row>
    <row r="95" spans="1:11" x14ac:dyDescent="0.25">
      <c r="A95" s="11"/>
      <c r="B95" s="6"/>
      <c r="C95" s="6"/>
      <c r="D95" s="6"/>
      <c r="E95" s="12">
        <f>IF(D95="","",IFERROR(VLOOKUP(D95,'Lists'!$A$5:$B$44,2,FALSE),"Check category"))</f>
      </c>
      <c r="F95" s="13"/>
      <c r="G95" s="6"/>
      <c r="H95" s="14">
        <f>IF(F95="","",IF(G95="Yes",ROUND(F95*'Lists'!$F$5/(1+'Lists'!$F$5),2),0))</f>
      </c>
      <c r="I95" s="14">
        <f>IF(F95="","",F95-N(H95))</f>
      </c>
      <c r="J95" s="6"/>
      <c r="K95" s="6"/>
    </row>
    <row r="96" spans="1:11" x14ac:dyDescent="0.25">
      <c r="A96" s="11"/>
      <c r="B96" s="6"/>
      <c r="C96" s="6"/>
      <c r="D96" s="6"/>
      <c r="E96" s="12">
        <f>IF(D96="","",IFERROR(VLOOKUP(D96,'Lists'!$A$5:$B$44,2,FALSE),"Check category"))</f>
      </c>
      <c r="F96" s="13"/>
      <c r="G96" s="6"/>
      <c r="H96" s="14">
        <f>IF(F96="","",IF(G96="Yes",ROUND(F96*'Lists'!$F$5/(1+'Lists'!$F$5),2),0))</f>
      </c>
      <c r="I96" s="14">
        <f>IF(F96="","",F96-N(H96))</f>
      </c>
      <c r="J96" s="6"/>
      <c r="K96" s="6"/>
    </row>
    <row r="97" spans="1:11" x14ac:dyDescent="0.25">
      <c r="A97" s="11"/>
      <c r="B97" s="6"/>
      <c r="C97" s="6"/>
      <c r="D97" s="6"/>
      <c r="E97" s="12">
        <f>IF(D97="","",IFERROR(VLOOKUP(D97,'Lists'!$A$5:$B$44,2,FALSE),"Check category"))</f>
      </c>
      <c r="F97" s="13"/>
      <c r="G97" s="6"/>
      <c r="H97" s="14">
        <f>IF(F97="","",IF(G97="Yes",ROUND(F97*'Lists'!$F$5/(1+'Lists'!$F$5),2),0))</f>
      </c>
      <c r="I97" s="14">
        <f>IF(F97="","",F97-N(H97))</f>
      </c>
      <c r="J97" s="6"/>
      <c r="K97" s="6"/>
    </row>
    <row r="98" spans="1:11" x14ac:dyDescent="0.25">
      <c r="A98" s="11"/>
      <c r="B98" s="6"/>
      <c r="C98" s="6"/>
      <c r="D98" s="6"/>
      <c r="E98" s="12">
        <f>IF(D98="","",IFERROR(VLOOKUP(D98,'Lists'!$A$5:$B$44,2,FALSE),"Check category"))</f>
      </c>
      <c r="F98" s="13"/>
      <c r="G98" s="6"/>
      <c r="H98" s="14">
        <f>IF(F98="","",IF(G98="Yes",ROUND(F98*'Lists'!$F$5/(1+'Lists'!$F$5),2),0))</f>
      </c>
      <c r="I98" s="14">
        <f>IF(F98="","",F98-N(H98))</f>
      </c>
      <c r="J98" s="6"/>
      <c r="K98" s="6"/>
    </row>
    <row r="99" spans="1:11" x14ac:dyDescent="0.25">
      <c r="A99" s="11"/>
      <c r="B99" s="6"/>
      <c r="C99" s="6"/>
      <c r="D99" s="6"/>
      <c r="E99" s="12">
        <f>IF(D99="","",IFERROR(VLOOKUP(D99,'Lists'!$A$5:$B$44,2,FALSE),"Check category"))</f>
      </c>
      <c r="F99" s="13"/>
      <c r="G99" s="6"/>
      <c r="H99" s="14">
        <f>IF(F99="","",IF(G99="Yes",ROUND(F99*'Lists'!$F$5/(1+'Lists'!$F$5),2),0))</f>
      </c>
      <c r="I99" s="14">
        <f>IF(F99="","",F99-N(H99))</f>
      </c>
      <c r="J99" s="6"/>
      <c r="K99" s="6"/>
    </row>
    <row r="100" spans="1:11" x14ac:dyDescent="0.25">
      <c r="A100" s="11"/>
      <c r="B100" s="6"/>
      <c r="C100" s="6"/>
      <c r="D100" s="6"/>
      <c r="E100" s="12">
        <f>IF(D100="","",IFERROR(VLOOKUP(D100,'Lists'!$A$5:$B$44,2,FALSE),"Check category"))</f>
      </c>
      <c r="F100" s="13"/>
      <c r="G100" s="6"/>
      <c r="H100" s="14">
        <f>IF(F100="","",IF(G100="Yes",ROUND(F100*'Lists'!$F$5/(1+'Lists'!$F$5),2),0))</f>
      </c>
      <c r="I100" s="14">
        <f>IF(F100="","",F100-N(H100))</f>
      </c>
      <c r="J100" s="6"/>
      <c r="K100" s="6"/>
    </row>
    <row r="101" spans="1:11" x14ac:dyDescent="0.25">
      <c r="A101" s="11"/>
      <c r="B101" s="6"/>
      <c r="C101" s="6"/>
      <c r="D101" s="6"/>
      <c r="E101" s="12">
        <f>IF(D101="","",IFERROR(VLOOKUP(D101,'Lists'!$A$5:$B$44,2,FALSE),"Check category"))</f>
      </c>
      <c r="F101" s="13"/>
      <c r="G101" s="6"/>
      <c r="H101" s="14">
        <f>IF(F101="","",IF(G101="Yes",ROUND(F101*'Lists'!$F$5/(1+'Lists'!$F$5),2),0))</f>
      </c>
      <c r="I101" s="14">
        <f>IF(F101="","",F101-N(H101))</f>
      </c>
      <c r="J101" s="6"/>
      <c r="K101" s="6"/>
    </row>
    <row r="102" spans="1:11" x14ac:dyDescent="0.25">
      <c r="A102" s="11"/>
      <c r="B102" s="6"/>
      <c r="C102" s="6"/>
      <c r="D102" s="6"/>
      <c r="E102" s="12">
        <f>IF(D102="","",IFERROR(VLOOKUP(D102,'Lists'!$A$5:$B$44,2,FALSE),"Check category"))</f>
      </c>
      <c r="F102" s="13"/>
      <c r="G102" s="6"/>
      <c r="H102" s="14">
        <f>IF(F102="","",IF(G102="Yes",ROUND(F102*'Lists'!$F$5/(1+'Lists'!$F$5),2),0))</f>
      </c>
      <c r="I102" s="14">
        <f>IF(F102="","",F102-N(H102))</f>
      </c>
      <c r="J102" s="6"/>
      <c r="K102" s="6"/>
    </row>
    <row r="103" spans="1:11" x14ac:dyDescent="0.25">
      <c r="A103" s="11"/>
      <c r="B103" s="6"/>
      <c r="C103" s="6"/>
      <c r="D103" s="6"/>
      <c r="E103" s="12">
        <f>IF(D103="","",IFERROR(VLOOKUP(D103,'Lists'!$A$5:$B$44,2,FALSE),"Check category"))</f>
      </c>
      <c r="F103" s="13"/>
      <c r="G103" s="6"/>
      <c r="H103" s="14">
        <f>IF(F103="","",IF(G103="Yes",ROUND(F103*'Lists'!$F$5/(1+'Lists'!$F$5),2),0))</f>
      </c>
      <c r="I103" s="14">
        <f>IF(F103="","",F103-N(H103))</f>
      </c>
      <c r="J103" s="6"/>
      <c r="K103" s="6"/>
    </row>
    <row r="104" spans="1:11" x14ac:dyDescent="0.25">
      <c r="A104" s="11"/>
      <c r="B104" s="6"/>
      <c r="C104" s="6"/>
      <c r="D104" s="6"/>
      <c r="E104" s="12">
        <f>IF(D104="","",IFERROR(VLOOKUP(D104,'Lists'!$A$5:$B$44,2,FALSE),"Check category"))</f>
      </c>
      <c r="F104" s="13"/>
      <c r="G104" s="6"/>
      <c r="H104" s="14">
        <f>IF(F104="","",IF(G104="Yes",ROUND(F104*'Lists'!$F$5/(1+'Lists'!$F$5),2),0))</f>
      </c>
      <c r="I104" s="14">
        <f>IF(F104="","",F104-N(H104))</f>
      </c>
      <c r="J104" s="6"/>
      <c r="K104" s="6"/>
    </row>
    <row r="105" spans="1:11" x14ac:dyDescent="0.25">
      <c r="A105" s="11"/>
      <c r="B105" s="6"/>
      <c r="C105" s="6"/>
      <c r="D105" s="6"/>
      <c r="E105" s="12">
        <f>IF(D105="","",IFERROR(VLOOKUP(D105,'Lists'!$A$5:$B$44,2,FALSE),"Check category"))</f>
      </c>
      <c r="F105" s="13"/>
      <c r="G105" s="6"/>
      <c r="H105" s="14">
        <f>IF(F105="","",IF(G105="Yes",ROUND(F105*'Lists'!$F$5/(1+'Lists'!$F$5),2),0))</f>
      </c>
      <c r="I105" s="14">
        <f>IF(F105="","",F105-N(H105))</f>
      </c>
      <c r="J105" s="6"/>
      <c r="K105" s="6"/>
    </row>
    <row r="106" spans="1:11" x14ac:dyDescent="0.25">
      <c r="A106" s="11"/>
      <c r="B106" s="6"/>
      <c r="C106" s="6"/>
      <c r="D106" s="6"/>
      <c r="E106" s="12">
        <f>IF(D106="","",IFERROR(VLOOKUP(D106,'Lists'!$A$5:$B$44,2,FALSE),"Check category"))</f>
      </c>
      <c r="F106" s="13"/>
      <c r="G106" s="6"/>
      <c r="H106" s="14">
        <f>IF(F106="","",IF(G106="Yes",ROUND(F106*'Lists'!$F$5/(1+'Lists'!$F$5),2),0))</f>
      </c>
      <c r="I106" s="14">
        <f>IF(F106="","",F106-N(H106))</f>
      </c>
      <c r="J106" s="6"/>
      <c r="K106" s="6"/>
    </row>
    <row r="107" spans="1:11" x14ac:dyDescent="0.25">
      <c r="A107" s="11"/>
      <c r="B107" s="6"/>
      <c r="C107" s="6"/>
      <c r="D107" s="6"/>
      <c r="E107" s="12">
        <f>IF(D107="","",IFERROR(VLOOKUP(D107,'Lists'!$A$5:$B$44,2,FALSE),"Check category"))</f>
      </c>
      <c r="F107" s="13"/>
      <c r="G107" s="6"/>
      <c r="H107" s="14">
        <f>IF(F107="","",IF(G107="Yes",ROUND(F107*'Lists'!$F$5/(1+'Lists'!$F$5),2),0))</f>
      </c>
      <c r="I107" s="14">
        <f>IF(F107="","",F107-N(H107))</f>
      </c>
      <c r="J107" s="6"/>
      <c r="K107" s="6"/>
    </row>
    <row r="108" spans="1:11" x14ac:dyDescent="0.25">
      <c r="A108" s="11"/>
      <c r="B108" s="6"/>
      <c r="C108" s="6"/>
      <c r="D108" s="6"/>
      <c r="E108" s="12">
        <f>IF(D108="","",IFERROR(VLOOKUP(D108,'Lists'!$A$5:$B$44,2,FALSE),"Check category"))</f>
      </c>
      <c r="F108" s="13"/>
      <c r="G108" s="6"/>
      <c r="H108" s="14">
        <f>IF(F108="","",IF(G108="Yes",ROUND(F108*'Lists'!$F$5/(1+'Lists'!$F$5),2),0))</f>
      </c>
      <c r="I108" s="14">
        <f>IF(F108="","",F108-N(H108))</f>
      </c>
      <c r="J108" s="6"/>
      <c r="K108" s="6"/>
    </row>
    <row r="109" spans="1:11" x14ac:dyDescent="0.25">
      <c r="A109" s="11"/>
      <c r="B109" s="6"/>
      <c r="C109" s="6"/>
      <c r="D109" s="6"/>
      <c r="E109" s="12">
        <f>IF(D109="","",IFERROR(VLOOKUP(D109,'Lists'!$A$5:$B$44,2,FALSE),"Check category"))</f>
      </c>
      <c r="F109" s="13"/>
      <c r="G109" s="6"/>
      <c r="H109" s="14">
        <f>IF(F109="","",IF(G109="Yes",ROUND(F109*'Lists'!$F$5/(1+'Lists'!$F$5),2),0))</f>
      </c>
      <c r="I109" s="14">
        <f>IF(F109="","",F109-N(H109))</f>
      </c>
      <c r="J109" s="6"/>
      <c r="K109" s="6"/>
    </row>
    <row r="110" spans="1:11" x14ac:dyDescent="0.25">
      <c r="A110" s="11"/>
      <c r="B110" s="6"/>
      <c r="C110" s="6"/>
      <c r="D110" s="6"/>
      <c r="E110" s="12">
        <f>IF(D110="","",IFERROR(VLOOKUP(D110,'Lists'!$A$5:$B$44,2,FALSE),"Check category"))</f>
      </c>
      <c r="F110" s="13"/>
      <c r="G110" s="6"/>
      <c r="H110" s="14">
        <f>IF(F110="","",IF(G110="Yes",ROUND(F110*'Lists'!$F$5/(1+'Lists'!$F$5),2),0))</f>
      </c>
      <c r="I110" s="14">
        <f>IF(F110="","",F110-N(H110))</f>
      </c>
      <c r="J110" s="6"/>
      <c r="K110" s="6"/>
    </row>
    <row r="111" spans="1:11" x14ac:dyDescent="0.25">
      <c r="A111" s="11"/>
      <c r="B111" s="6"/>
      <c r="C111" s="6"/>
      <c r="D111" s="6"/>
      <c r="E111" s="12">
        <f>IF(D111="","",IFERROR(VLOOKUP(D111,'Lists'!$A$5:$B$44,2,FALSE),"Check category"))</f>
      </c>
      <c r="F111" s="13"/>
      <c r="G111" s="6"/>
      <c r="H111" s="14">
        <f>IF(F111="","",IF(G111="Yes",ROUND(F111*'Lists'!$F$5/(1+'Lists'!$F$5),2),0))</f>
      </c>
      <c r="I111" s="14">
        <f>IF(F111="","",F111-N(H111))</f>
      </c>
      <c r="J111" s="6"/>
      <c r="K111" s="6"/>
    </row>
    <row r="112" spans="1:11" x14ac:dyDescent="0.25">
      <c r="A112" s="11"/>
      <c r="B112" s="6"/>
      <c r="C112" s="6"/>
      <c r="D112" s="6"/>
      <c r="E112" s="12">
        <f>IF(D112="","",IFERROR(VLOOKUP(D112,'Lists'!$A$5:$B$44,2,FALSE),"Check category"))</f>
      </c>
      <c r="F112" s="13"/>
      <c r="G112" s="6"/>
      <c r="H112" s="14">
        <f>IF(F112="","",IF(G112="Yes",ROUND(F112*'Lists'!$F$5/(1+'Lists'!$F$5),2),0))</f>
      </c>
      <c r="I112" s="14">
        <f>IF(F112="","",F112-N(H112))</f>
      </c>
      <c r="J112" s="6"/>
      <c r="K112" s="6"/>
    </row>
    <row r="113" spans="1:11" x14ac:dyDescent="0.25">
      <c r="A113" s="11"/>
      <c r="B113" s="6"/>
      <c r="C113" s="6"/>
      <c r="D113" s="6"/>
      <c r="E113" s="12">
        <f>IF(D113="","",IFERROR(VLOOKUP(D113,'Lists'!$A$5:$B$44,2,FALSE),"Check category"))</f>
      </c>
      <c r="F113" s="13"/>
      <c r="G113" s="6"/>
      <c r="H113" s="14">
        <f>IF(F113="","",IF(G113="Yes",ROUND(F113*'Lists'!$F$5/(1+'Lists'!$F$5),2),0))</f>
      </c>
      <c r="I113" s="14">
        <f>IF(F113="","",F113-N(H113))</f>
      </c>
      <c r="J113" s="6"/>
      <c r="K113" s="6"/>
    </row>
    <row r="114" spans="1:11" x14ac:dyDescent="0.25">
      <c r="A114" s="11"/>
      <c r="B114" s="6"/>
      <c r="C114" s="6"/>
      <c r="D114" s="6"/>
      <c r="E114" s="12">
        <f>IF(D114="","",IFERROR(VLOOKUP(D114,'Lists'!$A$5:$B$44,2,FALSE),"Check category"))</f>
      </c>
      <c r="F114" s="13"/>
      <c r="G114" s="6"/>
      <c r="H114" s="14">
        <f>IF(F114="","",IF(G114="Yes",ROUND(F114*'Lists'!$F$5/(1+'Lists'!$F$5),2),0))</f>
      </c>
      <c r="I114" s="14">
        <f>IF(F114="","",F114-N(H114))</f>
      </c>
      <c r="J114" s="6"/>
      <c r="K114" s="6"/>
    </row>
    <row r="115" spans="1:11" x14ac:dyDescent="0.25">
      <c r="A115" s="11"/>
      <c r="B115" s="6"/>
      <c r="C115" s="6"/>
      <c r="D115" s="6"/>
      <c r="E115" s="12">
        <f>IF(D115="","",IFERROR(VLOOKUP(D115,'Lists'!$A$5:$B$44,2,FALSE),"Check category"))</f>
      </c>
      <c r="F115" s="13"/>
      <c r="G115" s="6"/>
      <c r="H115" s="14">
        <f>IF(F115="","",IF(G115="Yes",ROUND(F115*'Lists'!$F$5/(1+'Lists'!$F$5),2),0))</f>
      </c>
      <c r="I115" s="14">
        <f>IF(F115="","",F115-N(H115))</f>
      </c>
      <c r="J115" s="6"/>
      <c r="K115" s="6"/>
    </row>
    <row r="116" spans="1:11" x14ac:dyDescent="0.25">
      <c r="A116" s="11"/>
      <c r="B116" s="6"/>
      <c r="C116" s="6"/>
      <c r="D116" s="6"/>
      <c r="E116" s="12">
        <f>IF(D116="","",IFERROR(VLOOKUP(D116,'Lists'!$A$5:$B$44,2,FALSE),"Check category"))</f>
      </c>
      <c r="F116" s="13"/>
      <c r="G116" s="6"/>
      <c r="H116" s="14">
        <f>IF(F116="","",IF(G116="Yes",ROUND(F116*'Lists'!$F$5/(1+'Lists'!$F$5),2),0))</f>
      </c>
      <c r="I116" s="14">
        <f>IF(F116="","",F116-N(H116))</f>
      </c>
      <c r="J116" s="6"/>
      <c r="K116" s="6"/>
    </row>
    <row r="117" spans="1:11" x14ac:dyDescent="0.25">
      <c r="A117" s="11"/>
      <c r="B117" s="6"/>
      <c r="C117" s="6"/>
      <c r="D117" s="6"/>
      <c r="E117" s="12">
        <f>IF(D117="","",IFERROR(VLOOKUP(D117,'Lists'!$A$5:$B$44,2,FALSE),"Check category"))</f>
      </c>
      <c r="F117" s="13"/>
      <c r="G117" s="6"/>
      <c r="H117" s="14">
        <f>IF(F117="","",IF(G117="Yes",ROUND(F117*'Lists'!$F$5/(1+'Lists'!$F$5),2),0))</f>
      </c>
      <c r="I117" s="14">
        <f>IF(F117="","",F117-N(H117))</f>
      </c>
      <c r="J117" s="6"/>
      <c r="K117" s="6"/>
    </row>
    <row r="118" spans="1:11" x14ac:dyDescent="0.25">
      <c r="A118" s="11"/>
      <c r="B118" s="6"/>
      <c r="C118" s="6"/>
      <c r="D118" s="6"/>
      <c r="E118" s="12">
        <f>IF(D118="","",IFERROR(VLOOKUP(D118,'Lists'!$A$5:$B$44,2,FALSE),"Check category"))</f>
      </c>
      <c r="F118" s="13"/>
      <c r="G118" s="6"/>
      <c r="H118" s="14">
        <f>IF(F118="","",IF(G118="Yes",ROUND(F118*'Lists'!$F$5/(1+'Lists'!$F$5),2),0))</f>
      </c>
      <c r="I118" s="14">
        <f>IF(F118="","",F118-N(H118))</f>
      </c>
      <c r="J118" s="6"/>
      <c r="K118" s="6"/>
    </row>
    <row r="119" spans="1:11" x14ac:dyDescent="0.25">
      <c r="A119" s="11"/>
      <c r="B119" s="6"/>
      <c r="C119" s="6"/>
      <c r="D119" s="6"/>
      <c r="E119" s="12">
        <f>IF(D119="","",IFERROR(VLOOKUP(D119,'Lists'!$A$5:$B$44,2,FALSE),"Check category"))</f>
      </c>
      <c r="F119" s="13"/>
      <c r="G119" s="6"/>
      <c r="H119" s="14">
        <f>IF(F119="","",IF(G119="Yes",ROUND(F119*'Lists'!$F$5/(1+'Lists'!$F$5),2),0))</f>
      </c>
      <c r="I119" s="14">
        <f>IF(F119="","",F119-N(H119))</f>
      </c>
      <c r="J119" s="6"/>
      <c r="K119" s="6"/>
    </row>
    <row r="120" spans="1:11" x14ac:dyDescent="0.25">
      <c r="A120" s="11"/>
      <c r="B120" s="6"/>
      <c r="C120" s="6"/>
      <c r="D120" s="6"/>
      <c r="E120" s="12">
        <f>IF(D120="","",IFERROR(VLOOKUP(D120,'Lists'!$A$5:$B$44,2,FALSE),"Check category"))</f>
      </c>
      <c r="F120" s="13"/>
      <c r="G120" s="6"/>
      <c r="H120" s="14">
        <f>IF(F120="","",IF(G120="Yes",ROUND(F120*'Lists'!$F$5/(1+'Lists'!$F$5),2),0))</f>
      </c>
      <c r="I120" s="14">
        <f>IF(F120="","",F120-N(H120))</f>
      </c>
      <c r="J120" s="6"/>
      <c r="K120" s="6"/>
    </row>
    <row r="121" spans="1:11" x14ac:dyDescent="0.25">
      <c r="A121" s="11"/>
      <c r="B121" s="6"/>
      <c r="C121" s="6"/>
      <c r="D121" s="6"/>
      <c r="E121" s="12">
        <f>IF(D121="","",IFERROR(VLOOKUP(D121,'Lists'!$A$5:$B$44,2,FALSE),"Check category"))</f>
      </c>
      <c r="F121" s="13"/>
      <c r="G121" s="6"/>
      <c r="H121" s="14">
        <f>IF(F121="","",IF(G121="Yes",ROUND(F121*'Lists'!$F$5/(1+'Lists'!$F$5),2),0))</f>
      </c>
      <c r="I121" s="14">
        <f>IF(F121="","",F121-N(H121))</f>
      </c>
      <c r="J121" s="6"/>
      <c r="K121" s="6"/>
    </row>
    <row r="122" spans="1:11" x14ac:dyDescent="0.25">
      <c r="A122" s="11"/>
      <c r="B122" s="6"/>
      <c r="C122" s="6"/>
      <c r="D122" s="6"/>
      <c r="E122" s="12">
        <f>IF(D122="","",IFERROR(VLOOKUP(D122,'Lists'!$A$5:$B$44,2,FALSE),"Check category"))</f>
      </c>
      <c r="F122" s="13"/>
      <c r="G122" s="6"/>
      <c r="H122" s="14">
        <f>IF(F122="","",IF(G122="Yes",ROUND(F122*'Lists'!$F$5/(1+'Lists'!$F$5),2),0))</f>
      </c>
      <c r="I122" s="14">
        <f>IF(F122="","",F122-N(H122))</f>
      </c>
      <c r="J122" s="6"/>
      <c r="K122" s="6"/>
    </row>
    <row r="123" spans="1:11" x14ac:dyDescent="0.25">
      <c r="A123" s="11"/>
      <c r="B123" s="6"/>
      <c r="C123" s="6"/>
      <c r="D123" s="6"/>
      <c r="E123" s="12">
        <f>IF(D123="","",IFERROR(VLOOKUP(D123,'Lists'!$A$5:$B$44,2,FALSE),"Check category"))</f>
      </c>
      <c r="F123" s="13"/>
      <c r="G123" s="6"/>
      <c r="H123" s="14">
        <f>IF(F123="","",IF(G123="Yes",ROUND(F123*'Lists'!$F$5/(1+'Lists'!$F$5),2),0))</f>
      </c>
      <c r="I123" s="14">
        <f>IF(F123="","",F123-N(H123))</f>
      </c>
      <c r="J123" s="6"/>
      <c r="K123" s="6"/>
    </row>
    <row r="124" spans="1:11" x14ac:dyDescent="0.25">
      <c r="A124" s="11"/>
      <c r="B124" s="6"/>
      <c r="C124" s="6"/>
      <c r="D124" s="6"/>
      <c r="E124" s="12">
        <f>IF(D124="","",IFERROR(VLOOKUP(D124,'Lists'!$A$5:$B$44,2,FALSE),"Check category"))</f>
      </c>
      <c r="F124" s="13"/>
      <c r="G124" s="6"/>
      <c r="H124" s="14">
        <f>IF(F124="","",IF(G124="Yes",ROUND(F124*'Lists'!$F$5/(1+'Lists'!$F$5),2),0))</f>
      </c>
      <c r="I124" s="14">
        <f>IF(F124="","",F124-N(H124))</f>
      </c>
      <c r="J124" s="6"/>
      <c r="K124" s="6"/>
    </row>
    <row r="125" spans="1:11" x14ac:dyDescent="0.25">
      <c r="A125" s="11"/>
      <c r="B125" s="6"/>
      <c r="C125" s="6"/>
      <c r="D125" s="6"/>
      <c r="E125" s="12">
        <f>IF(D125="","",IFERROR(VLOOKUP(D125,'Lists'!$A$5:$B$44,2,FALSE),"Check category"))</f>
      </c>
      <c r="F125" s="13"/>
      <c r="G125" s="6"/>
      <c r="H125" s="14">
        <f>IF(F125="","",IF(G125="Yes",ROUND(F125*'Lists'!$F$5/(1+'Lists'!$F$5),2),0))</f>
      </c>
      <c r="I125" s="14">
        <f>IF(F125="","",F125-N(H125))</f>
      </c>
      <c r="J125" s="6"/>
      <c r="K125" s="6"/>
    </row>
    <row r="126" spans="1:11" x14ac:dyDescent="0.25">
      <c r="A126" s="11"/>
      <c r="B126" s="6"/>
      <c r="C126" s="6"/>
      <c r="D126" s="6"/>
      <c r="E126" s="12">
        <f>IF(D126="","",IFERROR(VLOOKUP(D126,'Lists'!$A$5:$B$44,2,FALSE),"Check category"))</f>
      </c>
      <c r="F126" s="13"/>
      <c r="G126" s="6"/>
      <c r="H126" s="14">
        <f>IF(F126="","",IF(G126="Yes",ROUND(F126*'Lists'!$F$5/(1+'Lists'!$F$5),2),0))</f>
      </c>
      <c r="I126" s="14">
        <f>IF(F126="","",F126-N(H126))</f>
      </c>
      <c r="J126" s="6"/>
      <c r="K126" s="6"/>
    </row>
    <row r="127" spans="1:11" x14ac:dyDescent="0.25">
      <c r="A127" s="11"/>
      <c r="B127" s="6"/>
      <c r="C127" s="6"/>
      <c r="D127" s="6"/>
      <c r="E127" s="12">
        <f>IF(D127="","",IFERROR(VLOOKUP(D127,'Lists'!$A$5:$B$44,2,FALSE),"Check category"))</f>
      </c>
      <c r="F127" s="13"/>
      <c r="G127" s="6"/>
      <c r="H127" s="14">
        <f>IF(F127="","",IF(G127="Yes",ROUND(F127*'Lists'!$F$5/(1+'Lists'!$F$5),2),0))</f>
      </c>
      <c r="I127" s="14">
        <f>IF(F127="","",F127-N(H127))</f>
      </c>
      <c r="J127" s="6"/>
      <c r="K127" s="6"/>
    </row>
    <row r="128" spans="1:11" x14ac:dyDescent="0.25">
      <c r="A128" s="11"/>
      <c r="B128" s="6"/>
      <c r="C128" s="6"/>
      <c r="D128" s="6"/>
      <c r="E128" s="12">
        <f>IF(D128="","",IFERROR(VLOOKUP(D128,'Lists'!$A$5:$B$44,2,FALSE),"Check category"))</f>
      </c>
      <c r="F128" s="13"/>
      <c r="G128" s="6"/>
      <c r="H128" s="14">
        <f>IF(F128="","",IF(G128="Yes",ROUND(F128*'Lists'!$F$5/(1+'Lists'!$F$5),2),0))</f>
      </c>
      <c r="I128" s="14">
        <f>IF(F128="","",F128-N(H128))</f>
      </c>
      <c r="J128" s="6"/>
      <c r="K128" s="6"/>
    </row>
    <row r="129" spans="1:11" x14ac:dyDescent="0.25">
      <c r="A129" s="11"/>
      <c r="B129" s="6"/>
      <c r="C129" s="6"/>
      <c r="D129" s="6"/>
      <c r="E129" s="12">
        <f>IF(D129="","",IFERROR(VLOOKUP(D129,'Lists'!$A$5:$B$44,2,FALSE),"Check category"))</f>
      </c>
      <c r="F129" s="13"/>
      <c r="G129" s="6"/>
      <c r="H129" s="14">
        <f>IF(F129="","",IF(G129="Yes",ROUND(F129*'Lists'!$F$5/(1+'Lists'!$F$5),2),0))</f>
      </c>
      <c r="I129" s="14">
        <f>IF(F129="","",F129-N(H129))</f>
      </c>
      <c r="J129" s="6"/>
      <c r="K129" s="6"/>
    </row>
    <row r="130" spans="1:11" x14ac:dyDescent="0.25">
      <c r="A130" s="11"/>
      <c r="B130" s="6"/>
      <c r="C130" s="6"/>
      <c r="D130" s="6"/>
      <c r="E130" s="12">
        <f>IF(D130="","",IFERROR(VLOOKUP(D130,'Lists'!$A$5:$B$44,2,FALSE),"Check category"))</f>
      </c>
      <c r="F130" s="13"/>
      <c r="G130" s="6"/>
      <c r="H130" s="14">
        <f>IF(F130="","",IF(G130="Yes",ROUND(F130*'Lists'!$F$5/(1+'Lists'!$F$5),2),0))</f>
      </c>
      <c r="I130" s="14">
        <f>IF(F130="","",F130-N(H130))</f>
      </c>
      <c r="J130" s="6"/>
      <c r="K130" s="6"/>
    </row>
    <row r="131" spans="1:11" x14ac:dyDescent="0.25">
      <c r="A131" s="11"/>
      <c r="B131" s="6"/>
      <c r="C131" s="6"/>
      <c r="D131" s="6"/>
      <c r="E131" s="12">
        <f>IF(D131="","",IFERROR(VLOOKUP(D131,'Lists'!$A$5:$B$44,2,FALSE),"Check category"))</f>
      </c>
      <c r="F131" s="13"/>
      <c r="G131" s="6"/>
      <c r="H131" s="14">
        <f>IF(F131="","",IF(G131="Yes",ROUND(F131*'Lists'!$F$5/(1+'Lists'!$F$5),2),0))</f>
      </c>
      <c r="I131" s="14">
        <f>IF(F131="","",F131-N(H131))</f>
      </c>
      <c r="J131" s="6"/>
      <c r="K131" s="6"/>
    </row>
    <row r="132" spans="1:11" x14ac:dyDescent="0.25">
      <c r="A132" s="11"/>
      <c r="B132" s="6"/>
      <c r="C132" s="6"/>
      <c r="D132" s="6"/>
      <c r="E132" s="12">
        <f>IF(D132="","",IFERROR(VLOOKUP(D132,'Lists'!$A$5:$B$44,2,FALSE),"Check category"))</f>
      </c>
      <c r="F132" s="13"/>
      <c r="G132" s="6"/>
      <c r="H132" s="14">
        <f>IF(F132="","",IF(G132="Yes",ROUND(F132*'Lists'!$F$5/(1+'Lists'!$F$5),2),0))</f>
      </c>
      <c r="I132" s="14">
        <f>IF(F132="","",F132-N(H132))</f>
      </c>
      <c r="J132" s="6"/>
      <c r="K132" s="6"/>
    </row>
    <row r="133" spans="1:11" x14ac:dyDescent="0.25">
      <c r="A133" s="11"/>
      <c r="B133" s="6"/>
      <c r="C133" s="6"/>
      <c r="D133" s="6"/>
      <c r="E133" s="12">
        <f>IF(D133="","",IFERROR(VLOOKUP(D133,'Lists'!$A$5:$B$44,2,FALSE),"Check category"))</f>
      </c>
      <c r="F133" s="13"/>
      <c r="G133" s="6"/>
      <c r="H133" s="14">
        <f>IF(F133="","",IF(G133="Yes",ROUND(F133*'Lists'!$F$5/(1+'Lists'!$F$5),2),0))</f>
      </c>
      <c r="I133" s="14">
        <f>IF(F133="","",F133-N(H133))</f>
      </c>
      <c r="J133" s="6"/>
      <c r="K133" s="6"/>
    </row>
    <row r="134" spans="1:11" x14ac:dyDescent="0.25">
      <c r="A134" s="11"/>
      <c r="B134" s="6"/>
      <c r="C134" s="6"/>
      <c r="D134" s="6"/>
      <c r="E134" s="12">
        <f>IF(D134="","",IFERROR(VLOOKUP(D134,'Lists'!$A$5:$B$44,2,FALSE),"Check category"))</f>
      </c>
      <c r="F134" s="13"/>
      <c r="G134" s="6"/>
      <c r="H134" s="14">
        <f>IF(F134="","",IF(G134="Yes",ROUND(F134*'Lists'!$F$5/(1+'Lists'!$F$5),2),0))</f>
      </c>
      <c r="I134" s="14">
        <f>IF(F134="","",F134-N(H134))</f>
      </c>
      <c r="J134" s="6"/>
      <c r="K134" s="6"/>
    </row>
    <row r="135" spans="1:11" x14ac:dyDescent="0.25">
      <c r="A135" s="11"/>
      <c r="B135" s="6"/>
      <c r="C135" s="6"/>
      <c r="D135" s="6"/>
      <c r="E135" s="12">
        <f>IF(D135="","",IFERROR(VLOOKUP(D135,'Lists'!$A$5:$B$44,2,FALSE),"Check category"))</f>
      </c>
      <c r="F135" s="13"/>
      <c r="G135" s="6"/>
      <c r="H135" s="14">
        <f>IF(F135="","",IF(G135="Yes",ROUND(F135*'Lists'!$F$5/(1+'Lists'!$F$5),2),0))</f>
      </c>
      <c r="I135" s="14">
        <f>IF(F135="","",F135-N(H135))</f>
      </c>
      <c r="J135" s="6"/>
      <c r="K135" s="6"/>
    </row>
    <row r="136" spans="1:11" x14ac:dyDescent="0.25">
      <c r="A136" s="11"/>
      <c r="B136" s="6"/>
      <c r="C136" s="6"/>
      <c r="D136" s="6"/>
      <c r="E136" s="12">
        <f>IF(D136="","",IFERROR(VLOOKUP(D136,'Lists'!$A$5:$B$44,2,FALSE),"Check category"))</f>
      </c>
      <c r="F136" s="13"/>
      <c r="G136" s="6"/>
      <c r="H136" s="14">
        <f>IF(F136="","",IF(G136="Yes",ROUND(F136*'Lists'!$F$5/(1+'Lists'!$F$5),2),0))</f>
      </c>
      <c r="I136" s="14">
        <f>IF(F136="","",F136-N(H136))</f>
      </c>
      <c r="J136" s="6"/>
      <c r="K136" s="6"/>
    </row>
    <row r="137" spans="1:11" x14ac:dyDescent="0.25">
      <c r="A137" s="11"/>
      <c r="B137" s="6"/>
      <c r="C137" s="6"/>
      <c r="D137" s="6"/>
      <c r="E137" s="12">
        <f>IF(D137="","",IFERROR(VLOOKUP(D137,'Lists'!$A$5:$B$44,2,FALSE),"Check category"))</f>
      </c>
      <c r="F137" s="13"/>
      <c r="G137" s="6"/>
      <c r="H137" s="14">
        <f>IF(F137="","",IF(G137="Yes",ROUND(F137*'Lists'!$F$5/(1+'Lists'!$F$5),2),0))</f>
      </c>
      <c r="I137" s="14">
        <f>IF(F137="","",F137-N(H137))</f>
      </c>
      <c r="J137" s="6"/>
      <c r="K137" s="6"/>
    </row>
    <row r="138" spans="1:11" x14ac:dyDescent="0.25">
      <c r="A138" s="11"/>
      <c r="B138" s="6"/>
      <c r="C138" s="6"/>
      <c r="D138" s="6"/>
      <c r="E138" s="12">
        <f>IF(D138="","",IFERROR(VLOOKUP(D138,'Lists'!$A$5:$B$44,2,FALSE),"Check category"))</f>
      </c>
      <c r="F138" s="13"/>
      <c r="G138" s="6"/>
      <c r="H138" s="14">
        <f>IF(F138="","",IF(G138="Yes",ROUND(F138*'Lists'!$F$5/(1+'Lists'!$F$5),2),0))</f>
      </c>
      <c r="I138" s="14">
        <f>IF(F138="","",F138-N(H138))</f>
      </c>
      <c r="J138" s="6"/>
      <c r="K138" s="6"/>
    </row>
    <row r="139" spans="1:11" x14ac:dyDescent="0.25">
      <c r="A139" s="11"/>
      <c r="B139" s="6"/>
      <c r="C139" s="6"/>
      <c r="D139" s="6"/>
      <c r="E139" s="12">
        <f>IF(D139="","",IFERROR(VLOOKUP(D139,'Lists'!$A$5:$B$44,2,FALSE),"Check category"))</f>
      </c>
      <c r="F139" s="13"/>
      <c r="G139" s="6"/>
      <c r="H139" s="14">
        <f>IF(F139="","",IF(G139="Yes",ROUND(F139*'Lists'!$F$5/(1+'Lists'!$F$5),2),0))</f>
      </c>
      <c r="I139" s="14">
        <f>IF(F139="","",F139-N(H139))</f>
      </c>
      <c r="J139" s="6"/>
      <c r="K139" s="6"/>
    </row>
    <row r="140" spans="1:11" x14ac:dyDescent="0.25">
      <c r="A140" s="11"/>
      <c r="B140" s="6"/>
      <c r="C140" s="6"/>
      <c r="D140" s="6"/>
      <c r="E140" s="12">
        <f>IF(D140="","",IFERROR(VLOOKUP(D140,'Lists'!$A$5:$B$44,2,FALSE),"Check category"))</f>
      </c>
      <c r="F140" s="13"/>
      <c r="G140" s="6"/>
      <c r="H140" s="14">
        <f>IF(F140="","",IF(G140="Yes",ROUND(F140*'Lists'!$F$5/(1+'Lists'!$F$5),2),0))</f>
      </c>
      <c r="I140" s="14">
        <f>IF(F140="","",F140-N(H140))</f>
      </c>
      <c r="J140" s="6"/>
      <c r="K140" s="6"/>
    </row>
    <row r="141" spans="1:11" x14ac:dyDescent="0.25">
      <c r="A141" s="11"/>
      <c r="B141" s="6"/>
      <c r="C141" s="6"/>
      <c r="D141" s="6"/>
      <c r="E141" s="12">
        <f>IF(D141="","",IFERROR(VLOOKUP(D141,'Lists'!$A$5:$B$44,2,FALSE),"Check category"))</f>
      </c>
      <c r="F141" s="13"/>
      <c r="G141" s="6"/>
      <c r="H141" s="14">
        <f>IF(F141="","",IF(G141="Yes",ROUND(F141*'Lists'!$F$5/(1+'Lists'!$F$5),2),0))</f>
      </c>
      <c r="I141" s="14">
        <f>IF(F141="","",F141-N(H141))</f>
      </c>
      <c r="J141" s="6"/>
      <c r="K141" s="6"/>
    </row>
    <row r="142" spans="1:11" x14ac:dyDescent="0.25">
      <c r="A142" s="11"/>
      <c r="B142" s="6"/>
      <c r="C142" s="6"/>
      <c r="D142" s="6"/>
      <c r="E142" s="12">
        <f>IF(D142="","",IFERROR(VLOOKUP(D142,'Lists'!$A$5:$B$44,2,FALSE),"Check category"))</f>
      </c>
      <c r="F142" s="13"/>
      <c r="G142" s="6"/>
      <c r="H142" s="14">
        <f>IF(F142="","",IF(G142="Yes",ROUND(F142*'Lists'!$F$5/(1+'Lists'!$F$5),2),0))</f>
      </c>
      <c r="I142" s="14">
        <f>IF(F142="","",F142-N(H142))</f>
      </c>
      <c r="J142" s="6"/>
      <c r="K142" s="6"/>
    </row>
    <row r="143" spans="1:11" x14ac:dyDescent="0.25">
      <c r="A143" s="11"/>
      <c r="B143" s="6"/>
      <c r="C143" s="6"/>
      <c r="D143" s="6"/>
      <c r="E143" s="12">
        <f>IF(D143="","",IFERROR(VLOOKUP(D143,'Lists'!$A$5:$B$44,2,FALSE),"Check category"))</f>
      </c>
      <c r="F143" s="13"/>
      <c r="G143" s="6"/>
      <c r="H143" s="14">
        <f>IF(F143="","",IF(G143="Yes",ROUND(F143*'Lists'!$F$5/(1+'Lists'!$F$5),2),0))</f>
      </c>
      <c r="I143" s="14">
        <f>IF(F143="","",F143-N(H143))</f>
      </c>
      <c r="J143" s="6"/>
      <c r="K143" s="6"/>
    </row>
    <row r="144" spans="1:11" x14ac:dyDescent="0.25">
      <c r="A144" s="11"/>
      <c r="B144" s="6"/>
      <c r="C144" s="6"/>
      <c r="D144" s="6"/>
      <c r="E144" s="12">
        <f>IF(D144="","",IFERROR(VLOOKUP(D144,'Lists'!$A$5:$B$44,2,FALSE),"Check category"))</f>
      </c>
      <c r="F144" s="13"/>
      <c r="G144" s="6"/>
      <c r="H144" s="14">
        <f>IF(F144="","",IF(G144="Yes",ROUND(F144*'Lists'!$F$5/(1+'Lists'!$F$5),2),0))</f>
      </c>
      <c r="I144" s="14">
        <f>IF(F144="","",F144-N(H144))</f>
      </c>
      <c r="J144" s="6"/>
      <c r="K144" s="6"/>
    </row>
    <row r="145" spans="1:11" x14ac:dyDescent="0.25">
      <c r="A145" s="11"/>
      <c r="B145" s="6"/>
      <c r="C145" s="6"/>
      <c r="D145" s="6"/>
      <c r="E145" s="12">
        <f>IF(D145="","",IFERROR(VLOOKUP(D145,'Lists'!$A$5:$B$44,2,FALSE),"Check category"))</f>
      </c>
      <c r="F145" s="13"/>
      <c r="G145" s="6"/>
      <c r="H145" s="14">
        <f>IF(F145="","",IF(G145="Yes",ROUND(F145*'Lists'!$F$5/(1+'Lists'!$F$5),2),0))</f>
      </c>
      <c r="I145" s="14">
        <f>IF(F145="","",F145-N(H145))</f>
      </c>
      <c r="J145" s="6"/>
      <c r="K145" s="6"/>
    </row>
    <row r="146" spans="1:11" x14ac:dyDescent="0.25">
      <c r="A146" s="11"/>
      <c r="B146" s="6"/>
      <c r="C146" s="6"/>
      <c r="D146" s="6"/>
      <c r="E146" s="12">
        <f>IF(D146="","",IFERROR(VLOOKUP(D146,'Lists'!$A$5:$B$44,2,FALSE),"Check category"))</f>
      </c>
      <c r="F146" s="13"/>
      <c r="G146" s="6"/>
      <c r="H146" s="14">
        <f>IF(F146="","",IF(G146="Yes",ROUND(F146*'Lists'!$F$5/(1+'Lists'!$F$5),2),0))</f>
      </c>
      <c r="I146" s="14">
        <f>IF(F146="","",F146-N(H146))</f>
      </c>
      <c r="J146" s="6"/>
      <c r="K146" s="6"/>
    </row>
    <row r="147" spans="1:11" x14ac:dyDescent="0.25">
      <c r="A147" s="11"/>
      <c r="B147" s="6"/>
      <c r="C147" s="6"/>
      <c r="D147" s="6"/>
      <c r="E147" s="12">
        <f>IF(D147="","",IFERROR(VLOOKUP(D147,'Lists'!$A$5:$B$44,2,FALSE),"Check category"))</f>
      </c>
      <c r="F147" s="13"/>
      <c r="G147" s="6"/>
      <c r="H147" s="14">
        <f>IF(F147="","",IF(G147="Yes",ROUND(F147*'Lists'!$F$5/(1+'Lists'!$F$5),2),0))</f>
      </c>
      <c r="I147" s="14">
        <f>IF(F147="","",F147-N(H147))</f>
      </c>
      <c r="J147" s="6"/>
      <c r="K147" s="6"/>
    </row>
    <row r="148" spans="1:11" x14ac:dyDescent="0.25">
      <c r="A148" s="11"/>
      <c r="B148" s="6"/>
      <c r="C148" s="6"/>
      <c r="D148" s="6"/>
      <c r="E148" s="12">
        <f>IF(D148="","",IFERROR(VLOOKUP(D148,'Lists'!$A$5:$B$44,2,FALSE),"Check category"))</f>
      </c>
      <c r="F148" s="13"/>
      <c r="G148" s="6"/>
      <c r="H148" s="14">
        <f>IF(F148="","",IF(G148="Yes",ROUND(F148*'Lists'!$F$5/(1+'Lists'!$F$5),2),0))</f>
      </c>
      <c r="I148" s="14">
        <f>IF(F148="","",F148-N(H148))</f>
      </c>
      <c r="J148" s="6"/>
      <c r="K148" s="6"/>
    </row>
    <row r="149" spans="1:11" x14ac:dyDescent="0.25">
      <c r="A149" s="11"/>
      <c r="B149" s="6"/>
      <c r="C149" s="6"/>
      <c r="D149" s="6"/>
      <c r="E149" s="12">
        <f>IF(D149="","",IFERROR(VLOOKUP(D149,'Lists'!$A$5:$B$44,2,FALSE),"Check category"))</f>
      </c>
      <c r="F149" s="13"/>
      <c r="G149" s="6"/>
      <c r="H149" s="14">
        <f>IF(F149="","",IF(G149="Yes",ROUND(F149*'Lists'!$F$5/(1+'Lists'!$F$5),2),0))</f>
      </c>
      <c r="I149" s="14">
        <f>IF(F149="","",F149-N(H149))</f>
      </c>
      <c r="J149" s="6"/>
      <c r="K149" s="6"/>
    </row>
    <row r="150" spans="1:11" x14ac:dyDescent="0.25">
      <c r="A150" s="11"/>
      <c r="B150" s="6"/>
      <c r="C150" s="6"/>
      <c r="D150" s="6"/>
      <c r="E150" s="12">
        <f>IF(D150="","",IFERROR(VLOOKUP(D150,'Lists'!$A$5:$B$44,2,FALSE),"Check category"))</f>
      </c>
      <c r="F150" s="13"/>
      <c r="G150" s="6"/>
      <c r="H150" s="14">
        <f>IF(F150="","",IF(G150="Yes",ROUND(F150*'Lists'!$F$5/(1+'Lists'!$F$5),2),0))</f>
      </c>
      <c r="I150" s="14">
        <f>IF(F150="","",F150-N(H150))</f>
      </c>
      <c r="J150" s="6"/>
      <c r="K150" s="6"/>
    </row>
    <row r="151" spans="1:11" x14ac:dyDescent="0.25">
      <c r="A151" s="11"/>
      <c r="B151" s="6"/>
      <c r="C151" s="6"/>
      <c r="D151" s="6"/>
      <c r="E151" s="12">
        <f>IF(D151="","",IFERROR(VLOOKUP(D151,'Lists'!$A$5:$B$44,2,FALSE),"Check category"))</f>
      </c>
      <c r="F151" s="13"/>
      <c r="G151" s="6"/>
      <c r="H151" s="14">
        <f>IF(F151="","",IF(G151="Yes",ROUND(F151*'Lists'!$F$5/(1+'Lists'!$F$5),2),0))</f>
      </c>
      <c r="I151" s="14">
        <f>IF(F151="","",F151-N(H151))</f>
      </c>
      <c r="J151" s="6"/>
      <c r="K151" s="6"/>
    </row>
    <row r="152" spans="1:11" x14ac:dyDescent="0.25">
      <c r="A152" s="11"/>
      <c r="B152" s="6"/>
      <c r="C152" s="6"/>
      <c r="D152" s="6"/>
      <c r="E152" s="12">
        <f>IF(D152="","",IFERROR(VLOOKUP(D152,'Lists'!$A$5:$B$44,2,FALSE),"Check category"))</f>
      </c>
      <c r="F152" s="13"/>
      <c r="G152" s="6"/>
      <c r="H152" s="14">
        <f>IF(F152="","",IF(G152="Yes",ROUND(F152*'Lists'!$F$5/(1+'Lists'!$F$5),2),0))</f>
      </c>
      <c r="I152" s="14">
        <f>IF(F152="","",F152-N(H152))</f>
      </c>
      <c r="J152" s="6"/>
      <c r="K152" s="6"/>
    </row>
    <row r="153" spans="1:11" x14ac:dyDescent="0.25">
      <c r="A153" s="11"/>
      <c r="B153" s="6"/>
      <c r="C153" s="6"/>
      <c r="D153" s="6"/>
      <c r="E153" s="12">
        <f>IF(D153="","",IFERROR(VLOOKUP(D153,'Lists'!$A$5:$B$44,2,FALSE),"Check category"))</f>
      </c>
      <c r="F153" s="13"/>
      <c r="G153" s="6"/>
      <c r="H153" s="14">
        <f>IF(F153="","",IF(G153="Yes",ROUND(F153*'Lists'!$F$5/(1+'Lists'!$F$5),2),0))</f>
      </c>
      <c r="I153" s="14">
        <f>IF(F153="","",F153-N(H153))</f>
      </c>
      <c r="J153" s="6"/>
      <c r="K153" s="6"/>
    </row>
    <row r="154" spans="1:11" x14ac:dyDescent="0.25">
      <c r="A154" s="11"/>
      <c r="B154" s="6"/>
      <c r="C154" s="6"/>
      <c r="D154" s="6"/>
      <c r="E154" s="12">
        <f>IF(D154="","",IFERROR(VLOOKUP(D154,'Lists'!$A$5:$B$44,2,FALSE),"Check category"))</f>
      </c>
      <c r="F154" s="13"/>
      <c r="G154" s="6"/>
      <c r="H154" s="14">
        <f>IF(F154="","",IF(G154="Yes",ROUND(F154*'Lists'!$F$5/(1+'Lists'!$F$5),2),0))</f>
      </c>
      <c r="I154" s="14">
        <f>IF(F154="","",F154-N(H154))</f>
      </c>
      <c r="J154" s="6"/>
      <c r="K154" s="6"/>
    </row>
    <row r="155" spans="1:11" x14ac:dyDescent="0.25">
      <c r="A155" s="11"/>
      <c r="B155" s="6"/>
      <c r="C155" s="6"/>
      <c r="D155" s="6"/>
      <c r="E155" s="12">
        <f>IF(D155="","",IFERROR(VLOOKUP(D155,'Lists'!$A$5:$B$44,2,FALSE),"Check category"))</f>
      </c>
      <c r="F155" s="13"/>
      <c r="G155" s="6"/>
      <c r="H155" s="14">
        <f>IF(F155="","",IF(G155="Yes",ROUND(F155*'Lists'!$F$5/(1+'Lists'!$F$5),2),0))</f>
      </c>
      <c r="I155" s="14">
        <f>IF(F155="","",F155-N(H155))</f>
      </c>
      <c r="J155" s="6"/>
      <c r="K155" s="6"/>
    </row>
    <row r="156" spans="1:11" x14ac:dyDescent="0.25">
      <c r="A156" s="11"/>
      <c r="B156" s="6"/>
      <c r="C156" s="6"/>
      <c r="D156" s="6"/>
      <c r="E156" s="12">
        <f>IF(D156="","",IFERROR(VLOOKUP(D156,'Lists'!$A$5:$B$44,2,FALSE),"Check category"))</f>
      </c>
      <c r="F156" s="13"/>
      <c r="G156" s="6"/>
      <c r="H156" s="14">
        <f>IF(F156="","",IF(G156="Yes",ROUND(F156*'Lists'!$F$5/(1+'Lists'!$F$5),2),0))</f>
      </c>
      <c r="I156" s="14">
        <f>IF(F156="","",F156-N(H156))</f>
      </c>
      <c r="J156" s="6"/>
      <c r="K156" s="6"/>
    </row>
    <row r="157" spans="1:11" x14ac:dyDescent="0.25">
      <c r="A157" s="11"/>
      <c r="B157" s="6"/>
      <c r="C157" s="6"/>
      <c r="D157" s="6"/>
      <c r="E157" s="12">
        <f>IF(D157="","",IFERROR(VLOOKUP(D157,'Lists'!$A$5:$B$44,2,FALSE),"Check category"))</f>
      </c>
      <c r="F157" s="13"/>
      <c r="G157" s="6"/>
      <c r="H157" s="14">
        <f>IF(F157="","",IF(G157="Yes",ROUND(F157*'Lists'!$F$5/(1+'Lists'!$F$5),2),0))</f>
      </c>
      <c r="I157" s="14">
        <f>IF(F157="","",F157-N(H157))</f>
      </c>
      <c r="J157" s="6"/>
      <c r="K157" s="6"/>
    </row>
    <row r="158" spans="1:11" x14ac:dyDescent="0.25">
      <c r="A158" s="11"/>
      <c r="B158" s="6"/>
      <c r="C158" s="6"/>
      <c r="D158" s="6"/>
      <c r="E158" s="12">
        <f>IF(D158="","",IFERROR(VLOOKUP(D158,'Lists'!$A$5:$B$44,2,FALSE),"Check category"))</f>
      </c>
      <c r="F158" s="13"/>
      <c r="G158" s="6"/>
      <c r="H158" s="14">
        <f>IF(F158="","",IF(G158="Yes",ROUND(F158*'Lists'!$F$5/(1+'Lists'!$F$5),2),0))</f>
      </c>
      <c r="I158" s="14">
        <f>IF(F158="","",F158-N(H158))</f>
      </c>
      <c r="J158" s="6"/>
      <c r="K158" s="6"/>
    </row>
    <row r="159" spans="1:11" x14ac:dyDescent="0.25">
      <c r="A159" s="11"/>
      <c r="B159" s="6"/>
      <c r="C159" s="6"/>
      <c r="D159" s="6"/>
      <c r="E159" s="12">
        <f>IF(D159="","",IFERROR(VLOOKUP(D159,'Lists'!$A$5:$B$44,2,FALSE),"Check category"))</f>
      </c>
      <c r="F159" s="13"/>
      <c r="G159" s="6"/>
      <c r="H159" s="14">
        <f>IF(F159="","",IF(G159="Yes",ROUND(F159*'Lists'!$F$5/(1+'Lists'!$F$5),2),0))</f>
      </c>
      <c r="I159" s="14">
        <f>IF(F159="","",F159-N(H159))</f>
      </c>
      <c r="J159" s="6"/>
      <c r="K159" s="6"/>
    </row>
    <row r="160" spans="1:11" x14ac:dyDescent="0.25">
      <c r="A160" s="11"/>
      <c r="B160" s="6"/>
      <c r="C160" s="6"/>
      <c r="D160" s="6"/>
      <c r="E160" s="12">
        <f>IF(D160="","",IFERROR(VLOOKUP(D160,'Lists'!$A$5:$B$44,2,FALSE),"Check category"))</f>
      </c>
      <c r="F160" s="13"/>
      <c r="G160" s="6"/>
      <c r="H160" s="14">
        <f>IF(F160="","",IF(G160="Yes",ROUND(F160*'Lists'!$F$5/(1+'Lists'!$F$5),2),0))</f>
      </c>
      <c r="I160" s="14">
        <f>IF(F160="","",F160-N(H160))</f>
      </c>
      <c r="J160" s="6"/>
      <c r="K160" s="6"/>
    </row>
    <row r="161" spans="1:11" x14ac:dyDescent="0.25">
      <c r="A161" s="11"/>
      <c r="B161" s="6"/>
      <c r="C161" s="6"/>
      <c r="D161" s="6"/>
      <c r="E161" s="12">
        <f>IF(D161="","",IFERROR(VLOOKUP(D161,'Lists'!$A$5:$B$44,2,FALSE),"Check category"))</f>
      </c>
      <c r="F161" s="13"/>
      <c r="G161" s="6"/>
      <c r="H161" s="14">
        <f>IF(F161="","",IF(G161="Yes",ROUND(F161*'Lists'!$F$5/(1+'Lists'!$F$5),2),0))</f>
      </c>
      <c r="I161" s="14">
        <f>IF(F161="","",F161-N(H161))</f>
      </c>
      <c r="J161" s="6"/>
      <c r="K161" s="6"/>
    </row>
    <row r="162" spans="1:11" x14ac:dyDescent="0.25">
      <c r="A162" s="11"/>
      <c r="B162" s="6"/>
      <c r="C162" s="6"/>
      <c r="D162" s="6"/>
      <c r="E162" s="12">
        <f>IF(D162="","",IFERROR(VLOOKUP(D162,'Lists'!$A$5:$B$44,2,FALSE),"Check category"))</f>
      </c>
      <c r="F162" s="13"/>
      <c r="G162" s="6"/>
      <c r="H162" s="14">
        <f>IF(F162="","",IF(G162="Yes",ROUND(F162*'Lists'!$F$5/(1+'Lists'!$F$5),2),0))</f>
      </c>
      <c r="I162" s="14">
        <f>IF(F162="","",F162-N(H162))</f>
      </c>
      <c r="J162" s="6"/>
      <c r="K162" s="6"/>
    </row>
    <row r="163" spans="1:11" x14ac:dyDescent="0.25">
      <c r="A163" s="11"/>
      <c r="B163" s="6"/>
      <c r="C163" s="6"/>
      <c r="D163" s="6"/>
      <c r="E163" s="12">
        <f>IF(D163="","",IFERROR(VLOOKUP(D163,'Lists'!$A$5:$B$44,2,FALSE),"Check category"))</f>
      </c>
      <c r="F163" s="13"/>
      <c r="G163" s="6"/>
      <c r="H163" s="14">
        <f>IF(F163="","",IF(G163="Yes",ROUND(F163*'Lists'!$F$5/(1+'Lists'!$F$5),2),0))</f>
      </c>
      <c r="I163" s="14">
        <f>IF(F163="","",F163-N(H163))</f>
      </c>
      <c r="J163" s="6"/>
      <c r="K163" s="6"/>
    </row>
    <row r="164" spans="1:11" x14ac:dyDescent="0.25">
      <c r="A164" s="11"/>
      <c r="B164" s="6"/>
      <c r="C164" s="6"/>
      <c r="D164" s="6"/>
      <c r="E164" s="12">
        <f>IF(D164="","",IFERROR(VLOOKUP(D164,'Lists'!$A$5:$B$44,2,FALSE),"Check category"))</f>
      </c>
      <c r="F164" s="13"/>
      <c r="G164" s="6"/>
      <c r="H164" s="14">
        <f>IF(F164="","",IF(G164="Yes",ROUND(F164*'Lists'!$F$5/(1+'Lists'!$F$5),2),0))</f>
      </c>
      <c r="I164" s="14">
        <f>IF(F164="","",F164-N(H164))</f>
      </c>
      <c r="J164" s="6"/>
      <c r="K164" s="6"/>
    </row>
    <row r="165" spans="1:11" x14ac:dyDescent="0.25">
      <c r="A165" s="11"/>
      <c r="B165" s="6"/>
      <c r="C165" s="6"/>
      <c r="D165" s="6"/>
      <c r="E165" s="12">
        <f>IF(D165="","",IFERROR(VLOOKUP(D165,'Lists'!$A$5:$B$44,2,FALSE),"Check category"))</f>
      </c>
      <c r="F165" s="13"/>
      <c r="G165" s="6"/>
      <c r="H165" s="14">
        <f>IF(F165="","",IF(G165="Yes",ROUND(F165*'Lists'!$F$5/(1+'Lists'!$F$5),2),0))</f>
      </c>
      <c r="I165" s="14">
        <f>IF(F165="","",F165-N(H165))</f>
      </c>
      <c r="J165" s="6"/>
      <c r="K165" s="6"/>
    </row>
    <row r="166" spans="1:11" x14ac:dyDescent="0.25">
      <c r="A166" s="11"/>
      <c r="B166" s="6"/>
      <c r="C166" s="6"/>
      <c r="D166" s="6"/>
      <c r="E166" s="12">
        <f>IF(D166="","",IFERROR(VLOOKUP(D166,'Lists'!$A$5:$B$44,2,FALSE),"Check category"))</f>
      </c>
      <c r="F166" s="13"/>
      <c r="G166" s="6"/>
      <c r="H166" s="14">
        <f>IF(F166="","",IF(G166="Yes",ROUND(F166*'Lists'!$F$5/(1+'Lists'!$F$5),2),0))</f>
      </c>
      <c r="I166" s="14">
        <f>IF(F166="","",F166-N(H166))</f>
      </c>
      <c r="J166" s="6"/>
      <c r="K166" s="6"/>
    </row>
    <row r="167" spans="1:11" x14ac:dyDescent="0.25">
      <c r="A167" s="11"/>
      <c r="B167" s="6"/>
      <c r="C167" s="6"/>
      <c r="D167" s="6"/>
      <c r="E167" s="12">
        <f>IF(D167="","",IFERROR(VLOOKUP(D167,'Lists'!$A$5:$B$44,2,FALSE),"Check category"))</f>
      </c>
      <c r="F167" s="13"/>
      <c r="G167" s="6"/>
      <c r="H167" s="14">
        <f>IF(F167="","",IF(G167="Yes",ROUND(F167*'Lists'!$F$5/(1+'Lists'!$F$5),2),0))</f>
      </c>
      <c r="I167" s="14">
        <f>IF(F167="","",F167-N(H167))</f>
      </c>
      <c r="J167" s="6"/>
      <c r="K167" s="6"/>
    </row>
    <row r="168" spans="1:11" x14ac:dyDescent="0.25">
      <c r="A168" s="11"/>
      <c r="B168" s="6"/>
      <c r="C168" s="6"/>
      <c r="D168" s="6"/>
      <c r="E168" s="12">
        <f>IF(D168="","",IFERROR(VLOOKUP(D168,'Lists'!$A$5:$B$44,2,FALSE),"Check category"))</f>
      </c>
      <c r="F168" s="13"/>
      <c r="G168" s="6"/>
      <c r="H168" s="14">
        <f>IF(F168="","",IF(G168="Yes",ROUND(F168*'Lists'!$F$5/(1+'Lists'!$F$5),2),0))</f>
      </c>
      <c r="I168" s="14">
        <f>IF(F168="","",F168-N(H168))</f>
      </c>
      <c r="J168" s="6"/>
      <c r="K168" s="6"/>
    </row>
    <row r="169" spans="1:11" x14ac:dyDescent="0.25">
      <c r="A169" s="11"/>
      <c r="B169" s="6"/>
      <c r="C169" s="6"/>
      <c r="D169" s="6"/>
      <c r="E169" s="12">
        <f>IF(D169="","",IFERROR(VLOOKUP(D169,'Lists'!$A$5:$B$44,2,FALSE),"Check category"))</f>
      </c>
      <c r="F169" s="13"/>
      <c r="G169" s="6"/>
      <c r="H169" s="14">
        <f>IF(F169="","",IF(G169="Yes",ROUND(F169*'Lists'!$F$5/(1+'Lists'!$F$5),2),0))</f>
      </c>
      <c r="I169" s="14">
        <f>IF(F169="","",F169-N(H169))</f>
      </c>
      <c r="J169" s="6"/>
      <c r="K169" s="6"/>
    </row>
    <row r="170" spans="1:11" x14ac:dyDescent="0.25">
      <c r="A170" s="11"/>
      <c r="B170" s="6"/>
      <c r="C170" s="6"/>
      <c r="D170" s="6"/>
      <c r="E170" s="12">
        <f>IF(D170="","",IFERROR(VLOOKUP(D170,'Lists'!$A$5:$B$44,2,FALSE),"Check category"))</f>
      </c>
      <c r="F170" s="13"/>
      <c r="G170" s="6"/>
      <c r="H170" s="14">
        <f>IF(F170="","",IF(G170="Yes",ROUND(F170*'Lists'!$F$5/(1+'Lists'!$F$5),2),0))</f>
      </c>
      <c r="I170" s="14">
        <f>IF(F170="","",F170-N(H170))</f>
      </c>
      <c r="J170" s="6"/>
      <c r="K170" s="6"/>
    </row>
    <row r="171" spans="1:11" x14ac:dyDescent="0.25">
      <c r="A171" s="11"/>
      <c r="B171" s="6"/>
      <c r="C171" s="6"/>
      <c r="D171" s="6"/>
      <c r="E171" s="12">
        <f>IF(D171="","",IFERROR(VLOOKUP(D171,'Lists'!$A$5:$B$44,2,FALSE),"Check category"))</f>
      </c>
      <c r="F171" s="13"/>
      <c r="G171" s="6"/>
      <c r="H171" s="14">
        <f>IF(F171="","",IF(G171="Yes",ROUND(F171*'Lists'!$F$5/(1+'Lists'!$F$5),2),0))</f>
      </c>
      <c r="I171" s="14">
        <f>IF(F171="","",F171-N(H171))</f>
      </c>
      <c r="J171" s="6"/>
      <c r="K171" s="6"/>
    </row>
    <row r="172" spans="1:11" x14ac:dyDescent="0.25">
      <c r="A172" s="11"/>
      <c r="B172" s="6"/>
      <c r="C172" s="6"/>
      <c r="D172" s="6"/>
      <c r="E172" s="12">
        <f>IF(D172="","",IFERROR(VLOOKUP(D172,'Lists'!$A$5:$B$44,2,FALSE),"Check category"))</f>
      </c>
      <c r="F172" s="13"/>
      <c r="G172" s="6"/>
      <c r="H172" s="14">
        <f>IF(F172="","",IF(G172="Yes",ROUND(F172*'Lists'!$F$5/(1+'Lists'!$F$5),2),0))</f>
      </c>
      <c r="I172" s="14">
        <f>IF(F172="","",F172-N(H172))</f>
      </c>
      <c r="J172" s="6"/>
      <c r="K172" s="6"/>
    </row>
    <row r="173" spans="1:11" x14ac:dyDescent="0.25">
      <c r="A173" s="11"/>
      <c r="B173" s="6"/>
      <c r="C173" s="6"/>
      <c r="D173" s="6"/>
      <c r="E173" s="12">
        <f>IF(D173="","",IFERROR(VLOOKUP(D173,'Lists'!$A$5:$B$44,2,FALSE),"Check category"))</f>
      </c>
      <c r="F173" s="13"/>
      <c r="G173" s="6"/>
      <c r="H173" s="14">
        <f>IF(F173="","",IF(G173="Yes",ROUND(F173*'Lists'!$F$5/(1+'Lists'!$F$5),2),0))</f>
      </c>
      <c r="I173" s="14">
        <f>IF(F173="","",F173-N(H173))</f>
      </c>
      <c r="J173" s="6"/>
      <c r="K173" s="6"/>
    </row>
    <row r="174" spans="1:11" x14ac:dyDescent="0.25">
      <c r="A174" s="11"/>
      <c r="B174" s="6"/>
      <c r="C174" s="6"/>
      <c r="D174" s="6"/>
      <c r="E174" s="12">
        <f>IF(D174="","",IFERROR(VLOOKUP(D174,'Lists'!$A$5:$B$44,2,FALSE),"Check category"))</f>
      </c>
      <c r="F174" s="13"/>
      <c r="G174" s="6"/>
      <c r="H174" s="14">
        <f>IF(F174="","",IF(G174="Yes",ROUND(F174*'Lists'!$F$5/(1+'Lists'!$F$5),2),0))</f>
      </c>
      <c r="I174" s="14">
        <f>IF(F174="","",F174-N(H174))</f>
      </c>
      <c r="J174" s="6"/>
      <c r="K174" s="6"/>
    </row>
    <row r="175" spans="1:11" x14ac:dyDescent="0.25">
      <c r="A175" s="11"/>
      <c r="B175" s="6"/>
      <c r="C175" s="6"/>
      <c r="D175" s="6"/>
      <c r="E175" s="12">
        <f>IF(D175="","",IFERROR(VLOOKUP(D175,'Lists'!$A$5:$B$44,2,FALSE),"Check category"))</f>
      </c>
      <c r="F175" s="13"/>
      <c r="G175" s="6"/>
      <c r="H175" s="14">
        <f>IF(F175="","",IF(G175="Yes",ROUND(F175*'Lists'!$F$5/(1+'Lists'!$F$5),2),0))</f>
      </c>
      <c r="I175" s="14">
        <f>IF(F175="","",F175-N(H175))</f>
      </c>
      <c r="J175" s="6"/>
      <c r="K175" s="6"/>
    </row>
    <row r="176" spans="1:11" x14ac:dyDescent="0.25">
      <c r="A176" s="11"/>
      <c r="B176" s="6"/>
      <c r="C176" s="6"/>
      <c r="D176" s="6"/>
      <c r="E176" s="12">
        <f>IF(D176="","",IFERROR(VLOOKUP(D176,'Lists'!$A$5:$B$44,2,FALSE),"Check category"))</f>
      </c>
      <c r="F176" s="13"/>
      <c r="G176" s="6"/>
      <c r="H176" s="14">
        <f>IF(F176="","",IF(G176="Yes",ROUND(F176*'Lists'!$F$5/(1+'Lists'!$F$5),2),0))</f>
      </c>
      <c r="I176" s="14">
        <f>IF(F176="","",F176-N(H176))</f>
      </c>
      <c r="J176" s="6"/>
      <c r="K176" s="6"/>
    </row>
    <row r="177" spans="1:11" x14ac:dyDescent="0.25">
      <c r="A177" s="11"/>
      <c r="B177" s="6"/>
      <c r="C177" s="6"/>
      <c r="D177" s="6"/>
      <c r="E177" s="12">
        <f>IF(D177="","",IFERROR(VLOOKUP(D177,'Lists'!$A$5:$B$44,2,FALSE),"Check category"))</f>
      </c>
      <c r="F177" s="13"/>
      <c r="G177" s="6"/>
      <c r="H177" s="14">
        <f>IF(F177="","",IF(G177="Yes",ROUND(F177*'Lists'!$F$5/(1+'Lists'!$F$5),2),0))</f>
      </c>
      <c r="I177" s="14">
        <f>IF(F177="","",F177-N(H177))</f>
      </c>
      <c r="J177" s="6"/>
      <c r="K177" s="6"/>
    </row>
    <row r="178" spans="1:11" x14ac:dyDescent="0.25">
      <c r="A178" s="11"/>
      <c r="B178" s="6"/>
      <c r="C178" s="6"/>
      <c r="D178" s="6"/>
      <c r="E178" s="12">
        <f>IF(D178="","",IFERROR(VLOOKUP(D178,'Lists'!$A$5:$B$44,2,FALSE),"Check category"))</f>
      </c>
      <c r="F178" s="13"/>
      <c r="G178" s="6"/>
      <c r="H178" s="14">
        <f>IF(F178="","",IF(G178="Yes",ROUND(F178*'Lists'!$F$5/(1+'Lists'!$F$5),2),0))</f>
      </c>
      <c r="I178" s="14">
        <f>IF(F178="","",F178-N(H178))</f>
      </c>
      <c r="J178" s="6"/>
      <c r="K178" s="6"/>
    </row>
    <row r="179" spans="1:11" x14ac:dyDescent="0.25">
      <c r="A179" s="11"/>
      <c r="B179" s="6"/>
      <c r="C179" s="6"/>
      <c r="D179" s="6"/>
      <c r="E179" s="12">
        <f>IF(D179="","",IFERROR(VLOOKUP(D179,'Lists'!$A$5:$B$44,2,FALSE),"Check category"))</f>
      </c>
      <c r="F179" s="13"/>
      <c r="G179" s="6"/>
      <c r="H179" s="14">
        <f>IF(F179="","",IF(G179="Yes",ROUND(F179*'Lists'!$F$5/(1+'Lists'!$F$5),2),0))</f>
      </c>
      <c r="I179" s="14">
        <f>IF(F179="","",F179-N(H179))</f>
      </c>
      <c r="J179" s="6"/>
      <c r="K179" s="6"/>
    </row>
    <row r="180" spans="1:11" x14ac:dyDescent="0.25">
      <c r="A180" s="11"/>
      <c r="B180" s="6"/>
      <c r="C180" s="6"/>
      <c r="D180" s="6"/>
      <c r="E180" s="12">
        <f>IF(D180="","",IFERROR(VLOOKUP(D180,'Lists'!$A$5:$B$44,2,FALSE),"Check category"))</f>
      </c>
      <c r="F180" s="13"/>
      <c r="G180" s="6"/>
      <c r="H180" s="14">
        <f>IF(F180="","",IF(G180="Yes",ROUND(F180*'Lists'!$F$5/(1+'Lists'!$F$5),2),0))</f>
      </c>
      <c r="I180" s="14">
        <f>IF(F180="","",F180-N(H180))</f>
      </c>
      <c r="J180" s="6"/>
      <c r="K180" s="6"/>
    </row>
    <row r="181" spans="1:11" x14ac:dyDescent="0.25">
      <c r="A181" s="11"/>
      <c r="B181" s="6"/>
      <c r="C181" s="6"/>
      <c r="D181" s="6"/>
      <c r="E181" s="12">
        <f>IF(D181="","",IFERROR(VLOOKUP(D181,'Lists'!$A$5:$B$44,2,FALSE),"Check category"))</f>
      </c>
      <c r="F181" s="13"/>
      <c r="G181" s="6"/>
      <c r="H181" s="14">
        <f>IF(F181="","",IF(G181="Yes",ROUND(F181*'Lists'!$F$5/(1+'Lists'!$F$5),2),0))</f>
      </c>
      <c r="I181" s="14">
        <f>IF(F181="","",F181-N(H181))</f>
      </c>
      <c r="J181" s="6"/>
      <c r="K181" s="6"/>
    </row>
    <row r="182" spans="1:11" x14ac:dyDescent="0.25">
      <c r="A182" s="11"/>
      <c r="B182" s="6"/>
      <c r="C182" s="6"/>
      <c r="D182" s="6"/>
      <c r="E182" s="12">
        <f>IF(D182="","",IFERROR(VLOOKUP(D182,'Lists'!$A$5:$B$44,2,FALSE),"Check category"))</f>
      </c>
      <c r="F182" s="13"/>
      <c r="G182" s="6"/>
      <c r="H182" s="14">
        <f>IF(F182="","",IF(G182="Yes",ROUND(F182*'Lists'!$F$5/(1+'Lists'!$F$5),2),0))</f>
      </c>
      <c r="I182" s="14">
        <f>IF(F182="","",F182-N(H182))</f>
      </c>
      <c r="J182" s="6"/>
      <c r="K182" s="6"/>
    </row>
    <row r="183" spans="1:11" x14ac:dyDescent="0.25">
      <c r="A183" s="11"/>
      <c r="B183" s="6"/>
      <c r="C183" s="6"/>
      <c r="D183" s="6"/>
      <c r="E183" s="12">
        <f>IF(D183="","",IFERROR(VLOOKUP(D183,'Lists'!$A$5:$B$44,2,FALSE),"Check category"))</f>
      </c>
      <c r="F183" s="13"/>
      <c r="G183" s="6"/>
      <c r="H183" s="14">
        <f>IF(F183="","",IF(G183="Yes",ROUND(F183*'Lists'!$F$5/(1+'Lists'!$F$5),2),0))</f>
      </c>
      <c r="I183" s="14">
        <f>IF(F183="","",F183-N(H183))</f>
      </c>
      <c r="J183" s="6"/>
      <c r="K183" s="6"/>
    </row>
    <row r="184" spans="1:11" x14ac:dyDescent="0.25">
      <c r="A184" s="11"/>
      <c r="B184" s="6"/>
      <c r="C184" s="6"/>
      <c r="D184" s="6"/>
      <c r="E184" s="12">
        <f>IF(D184="","",IFERROR(VLOOKUP(D184,'Lists'!$A$5:$B$44,2,FALSE),"Check category"))</f>
      </c>
      <c r="F184" s="13"/>
      <c r="G184" s="6"/>
      <c r="H184" s="14">
        <f>IF(F184="","",IF(G184="Yes",ROUND(F184*'Lists'!$F$5/(1+'Lists'!$F$5),2),0))</f>
      </c>
      <c r="I184" s="14">
        <f>IF(F184="","",F184-N(H184))</f>
      </c>
      <c r="J184" s="6"/>
      <c r="K184" s="6"/>
    </row>
    <row r="185" spans="1:11" x14ac:dyDescent="0.25">
      <c r="A185" s="11"/>
      <c r="B185" s="6"/>
      <c r="C185" s="6"/>
      <c r="D185" s="6"/>
      <c r="E185" s="12">
        <f>IF(D185="","",IFERROR(VLOOKUP(D185,'Lists'!$A$5:$B$44,2,FALSE),"Check category"))</f>
      </c>
      <c r="F185" s="13"/>
      <c r="G185" s="6"/>
      <c r="H185" s="14">
        <f>IF(F185="","",IF(G185="Yes",ROUND(F185*'Lists'!$F$5/(1+'Lists'!$F$5),2),0))</f>
      </c>
      <c r="I185" s="14">
        <f>IF(F185="","",F185-N(H185))</f>
      </c>
      <c r="J185" s="6"/>
      <c r="K185" s="6"/>
    </row>
    <row r="186" spans="1:11" x14ac:dyDescent="0.25">
      <c r="A186" s="11"/>
      <c r="B186" s="6"/>
      <c r="C186" s="6"/>
      <c r="D186" s="6"/>
      <c r="E186" s="12">
        <f>IF(D186="","",IFERROR(VLOOKUP(D186,'Lists'!$A$5:$B$44,2,FALSE),"Check category"))</f>
      </c>
      <c r="F186" s="13"/>
      <c r="G186" s="6"/>
      <c r="H186" s="14">
        <f>IF(F186="","",IF(G186="Yes",ROUND(F186*'Lists'!$F$5/(1+'Lists'!$F$5),2),0))</f>
      </c>
      <c r="I186" s="14">
        <f>IF(F186="","",F186-N(H186))</f>
      </c>
      <c r="J186" s="6"/>
      <c r="K186" s="6"/>
    </row>
    <row r="187" spans="1:11" x14ac:dyDescent="0.25">
      <c r="A187" s="11"/>
      <c r="B187" s="6"/>
      <c r="C187" s="6"/>
      <c r="D187" s="6"/>
      <c r="E187" s="12">
        <f>IF(D187="","",IFERROR(VLOOKUP(D187,'Lists'!$A$5:$B$44,2,FALSE),"Check category"))</f>
      </c>
      <c r="F187" s="13"/>
      <c r="G187" s="6"/>
      <c r="H187" s="14">
        <f>IF(F187="","",IF(G187="Yes",ROUND(F187*'Lists'!$F$5/(1+'Lists'!$F$5),2),0))</f>
      </c>
      <c r="I187" s="14">
        <f>IF(F187="","",F187-N(H187))</f>
      </c>
      <c r="J187" s="6"/>
      <c r="K187" s="6"/>
    </row>
    <row r="188" spans="1:11" x14ac:dyDescent="0.25">
      <c r="A188" s="11"/>
      <c r="B188" s="6"/>
      <c r="C188" s="6"/>
      <c r="D188" s="6"/>
      <c r="E188" s="12">
        <f>IF(D188="","",IFERROR(VLOOKUP(D188,'Lists'!$A$5:$B$44,2,FALSE),"Check category"))</f>
      </c>
      <c r="F188" s="13"/>
      <c r="G188" s="6"/>
      <c r="H188" s="14">
        <f>IF(F188="","",IF(G188="Yes",ROUND(F188*'Lists'!$F$5/(1+'Lists'!$F$5),2),0))</f>
      </c>
      <c r="I188" s="14">
        <f>IF(F188="","",F188-N(H188))</f>
      </c>
      <c r="J188" s="6"/>
      <c r="K188" s="6"/>
    </row>
    <row r="189" spans="1:11" x14ac:dyDescent="0.25">
      <c r="A189" s="11"/>
      <c r="B189" s="6"/>
      <c r="C189" s="6"/>
      <c r="D189" s="6"/>
      <c r="E189" s="12">
        <f>IF(D189="","",IFERROR(VLOOKUP(D189,'Lists'!$A$5:$B$44,2,FALSE),"Check category"))</f>
      </c>
      <c r="F189" s="13"/>
      <c r="G189" s="6"/>
      <c r="H189" s="14">
        <f>IF(F189="","",IF(G189="Yes",ROUND(F189*'Lists'!$F$5/(1+'Lists'!$F$5),2),0))</f>
      </c>
      <c r="I189" s="14">
        <f>IF(F189="","",F189-N(H189))</f>
      </c>
      <c r="J189" s="6"/>
      <c r="K189" s="6"/>
    </row>
    <row r="190" spans="1:11" x14ac:dyDescent="0.25">
      <c r="A190" s="11"/>
      <c r="B190" s="6"/>
      <c r="C190" s="6"/>
      <c r="D190" s="6"/>
      <c r="E190" s="12">
        <f>IF(D190="","",IFERROR(VLOOKUP(D190,'Lists'!$A$5:$B$44,2,FALSE),"Check category"))</f>
      </c>
      <c r="F190" s="13"/>
      <c r="G190" s="6"/>
      <c r="H190" s="14">
        <f>IF(F190="","",IF(G190="Yes",ROUND(F190*'Lists'!$F$5/(1+'Lists'!$F$5),2),0))</f>
      </c>
      <c r="I190" s="14">
        <f>IF(F190="","",F190-N(H190))</f>
      </c>
      <c r="J190" s="6"/>
      <c r="K190" s="6"/>
    </row>
    <row r="191" spans="1:11" x14ac:dyDescent="0.25">
      <c r="A191" s="11"/>
      <c r="B191" s="6"/>
      <c r="C191" s="6"/>
      <c r="D191" s="6"/>
      <c r="E191" s="12">
        <f>IF(D191="","",IFERROR(VLOOKUP(D191,'Lists'!$A$5:$B$44,2,FALSE),"Check category"))</f>
      </c>
      <c r="F191" s="13"/>
      <c r="G191" s="6"/>
      <c r="H191" s="14">
        <f>IF(F191="","",IF(G191="Yes",ROUND(F191*'Lists'!$F$5/(1+'Lists'!$F$5),2),0))</f>
      </c>
      <c r="I191" s="14">
        <f>IF(F191="","",F191-N(H191))</f>
      </c>
      <c r="J191" s="6"/>
      <c r="K191" s="6"/>
    </row>
    <row r="192" spans="1:11" x14ac:dyDescent="0.25">
      <c r="A192" s="11"/>
      <c r="B192" s="6"/>
      <c r="C192" s="6"/>
      <c r="D192" s="6"/>
      <c r="E192" s="12">
        <f>IF(D192="","",IFERROR(VLOOKUP(D192,'Lists'!$A$5:$B$44,2,FALSE),"Check category"))</f>
      </c>
      <c r="F192" s="13"/>
      <c r="G192" s="6"/>
      <c r="H192" s="14">
        <f>IF(F192="","",IF(G192="Yes",ROUND(F192*'Lists'!$F$5/(1+'Lists'!$F$5),2),0))</f>
      </c>
      <c r="I192" s="14">
        <f>IF(F192="","",F192-N(H192))</f>
      </c>
      <c r="J192" s="6"/>
      <c r="K192" s="6"/>
    </row>
    <row r="193" spans="1:11" x14ac:dyDescent="0.25">
      <c r="A193" s="11"/>
      <c r="B193" s="6"/>
      <c r="C193" s="6"/>
      <c r="D193" s="6"/>
      <c r="E193" s="12">
        <f>IF(D193="","",IFERROR(VLOOKUP(D193,'Lists'!$A$5:$B$44,2,FALSE),"Check category"))</f>
      </c>
      <c r="F193" s="13"/>
      <c r="G193" s="6"/>
      <c r="H193" s="14">
        <f>IF(F193="","",IF(G193="Yes",ROUND(F193*'Lists'!$F$5/(1+'Lists'!$F$5),2),0))</f>
      </c>
      <c r="I193" s="14">
        <f>IF(F193="","",F193-N(H193))</f>
      </c>
      <c r="J193" s="6"/>
      <c r="K193" s="6"/>
    </row>
    <row r="194" spans="1:11" x14ac:dyDescent="0.25">
      <c r="A194" s="11"/>
      <c r="B194" s="6"/>
      <c r="C194" s="6"/>
      <c r="D194" s="6"/>
      <c r="E194" s="12">
        <f>IF(D194="","",IFERROR(VLOOKUP(D194,'Lists'!$A$5:$B$44,2,FALSE),"Check category"))</f>
      </c>
      <c r="F194" s="13"/>
      <c r="G194" s="6"/>
      <c r="H194" s="14">
        <f>IF(F194="","",IF(G194="Yes",ROUND(F194*'Lists'!$F$5/(1+'Lists'!$F$5),2),0))</f>
      </c>
      <c r="I194" s="14">
        <f>IF(F194="","",F194-N(H194))</f>
      </c>
      <c r="J194" s="6"/>
      <c r="K194" s="6"/>
    </row>
    <row r="195" spans="1:11" x14ac:dyDescent="0.25">
      <c r="A195" s="11"/>
      <c r="B195" s="6"/>
      <c r="C195" s="6"/>
      <c r="D195" s="6"/>
      <c r="E195" s="12">
        <f>IF(D195="","",IFERROR(VLOOKUP(D195,'Lists'!$A$5:$B$44,2,FALSE),"Check category"))</f>
      </c>
      <c r="F195" s="13"/>
      <c r="G195" s="6"/>
      <c r="H195" s="14">
        <f>IF(F195="","",IF(G195="Yes",ROUND(F195*'Lists'!$F$5/(1+'Lists'!$F$5),2),0))</f>
      </c>
      <c r="I195" s="14">
        <f>IF(F195="","",F195-N(H195))</f>
      </c>
      <c r="J195" s="6"/>
      <c r="K195" s="6"/>
    </row>
    <row r="196" spans="1:11" x14ac:dyDescent="0.25">
      <c r="A196" s="11"/>
      <c r="B196" s="6"/>
      <c r="C196" s="6"/>
      <c r="D196" s="6"/>
      <c r="E196" s="12">
        <f>IF(D196="","",IFERROR(VLOOKUP(D196,'Lists'!$A$5:$B$44,2,FALSE),"Check category"))</f>
      </c>
      <c r="F196" s="13"/>
      <c r="G196" s="6"/>
      <c r="H196" s="14">
        <f>IF(F196="","",IF(G196="Yes",ROUND(F196*'Lists'!$F$5/(1+'Lists'!$F$5),2),0))</f>
      </c>
      <c r="I196" s="14">
        <f>IF(F196="","",F196-N(H196))</f>
      </c>
      <c r="J196" s="6"/>
      <c r="K196" s="6"/>
    </row>
    <row r="197" spans="1:11" x14ac:dyDescent="0.25">
      <c r="A197" s="11"/>
      <c r="B197" s="6"/>
      <c r="C197" s="6"/>
      <c r="D197" s="6"/>
      <c r="E197" s="12">
        <f>IF(D197="","",IFERROR(VLOOKUP(D197,'Lists'!$A$5:$B$44,2,FALSE),"Check category"))</f>
      </c>
      <c r="F197" s="13"/>
      <c r="G197" s="6"/>
      <c r="H197" s="14">
        <f>IF(F197="","",IF(G197="Yes",ROUND(F197*'Lists'!$F$5/(1+'Lists'!$F$5),2),0))</f>
      </c>
      <c r="I197" s="14">
        <f>IF(F197="","",F197-N(H197))</f>
      </c>
      <c r="J197" s="6"/>
      <c r="K197" s="6"/>
    </row>
    <row r="198" spans="1:11" x14ac:dyDescent="0.25">
      <c r="A198" s="11"/>
      <c r="B198" s="6"/>
      <c r="C198" s="6"/>
      <c r="D198" s="6"/>
      <c r="E198" s="12">
        <f>IF(D198="","",IFERROR(VLOOKUP(D198,'Lists'!$A$5:$B$44,2,FALSE),"Check category"))</f>
      </c>
      <c r="F198" s="13"/>
      <c r="G198" s="6"/>
      <c r="H198" s="14">
        <f>IF(F198="","",IF(G198="Yes",ROUND(F198*'Lists'!$F$5/(1+'Lists'!$F$5),2),0))</f>
      </c>
      <c r="I198" s="14">
        <f>IF(F198="","",F198-N(H198))</f>
      </c>
      <c r="J198" s="6"/>
      <c r="K198" s="6"/>
    </row>
    <row r="199" spans="1:11" x14ac:dyDescent="0.25">
      <c r="A199" s="11"/>
      <c r="B199" s="6"/>
      <c r="C199" s="6"/>
      <c r="D199" s="6"/>
      <c r="E199" s="12">
        <f>IF(D199="","",IFERROR(VLOOKUP(D199,'Lists'!$A$5:$B$44,2,FALSE),"Check category"))</f>
      </c>
      <c r="F199" s="13"/>
      <c r="G199" s="6"/>
      <c r="H199" s="14">
        <f>IF(F199="","",IF(G199="Yes",ROUND(F199*'Lists'!$F$5/(1+'Lists'!$F$5),2),0))</f>
      </c>
      <c r="I199" s="14">
        <f>IF(F199="","",F199-N(H199))</f>
      </c>
      <c r="J199" s="6"/>
      <c r="K199" s="6"/>
    </row>
    <row r="200" spans="1:11" x14ac:dyDescent="0.25">
      <c r="A200" s="11"/>
      <c r="B200" s="6"/>
      <c r="C200" s="6"/>
      <c r="D200" s="6"/>
      <c r="E200" s="12">
        <f>IF(D200="","",IFERROR(VLOOKUP(D200,'Lists'!$A$5:$B$44,2,FALSE),"Check category"))</f>
      </c>
      <c r="F200" s="13"/>
      <c r="G200" s="6"/>
      <c r="H200" s="14">
        <f>IF(F200="","",IF(G200="Yes",ROUND(F200*'Lists'!$F$5/(1+'Lists'!$F$5),2),0))</f>
      </c>
      <c r="I200" s="14">
        <f>IF(F200="","",F200-N(H200))</f>
      </c>
      <c r="J200" s="6"/>
      <c r="K200" s="6"/>
    </row>
    <row r="201" spans="1:11" x14ac:dyDescent="0.25">
      <c r="A201" s="11"/>
      <c r="B201" s="6"/>
      <c r="C201" s="6"/>
      <c r="D201" s="6"/>
      <c r="E201" s="12">
        <f>IF(D201="","",IFERROR(VLOOKUP(D201,'Lists'!$A$5:$B$44,2,FALSE),"Check category"))</f>
      </c>
      <c r="F201" s="13"/>
      <c r="G201" s="6"/>
      <c r="H201" s="14">
        <f>IF(F201="","",IF(G201="Yes",ROUND(F201*'Lists'!$F$5/(1+'Lists'!$F$5),2),0))</f>
      </c>
      <c r="I201" s="14">
        <f>IF(F201="","",F201-N(H201))</f>
      </c>
      <c r="J201" s="6"/>
      <c r="K201" s="6"/>
    </row>
    <row r="202" spans="1:11" x14ac:dyDescent="0.25">
      <c r="A202" s="11"/>
      <c r="B202" s="6"/>
      <c r="C202" s="6"/>
      <c r="D202" s="6"/>
      <c r="E202" s="12">
        <f>IF(D202="","",IFERROR(VLOOKUP(D202,'Lists'!$A$5:$B$44,2,FALSE),"Check category"))</f>
      </c>
      <c r="F202" s="13"/>
      <c r="G202" s="6"/>
      <c r="H202" s="14">
        <f>IF(F202="","",IF(G202="Yes",ROUND(F202*'Lists'!$F$5/(1+'Lists'!$F$5),2),0))</f>
      </c>
      <c r="I202" s="14">
        <f>IF(F202="","",F202-N(H202))</f>
      </c>
      <c r="J202" s="6"/>
      <c r="K202" s="6"/>
    </row>
    <row r="203" spans="1:11" x14ac:dyDescent="0.25">
      <c r="A203" s="11"/>
      <c r="B203" s="6"/>
      <c r="C203" s="6"/>
      <c r="D203" s="6"/>
      <c r="E203" s="12">
        <f>IF(D203="","",IFERROR(VLOOKUP(D203,'Lists'!$A$5:$B$44,2,FALSE),"Check category"))</f>
      </c>
      <c r="F203" s="13"/>
      <c r="G203" s="6"/>
      <c r="H203" s="14">
        <f>IF(F203="","",IF(G203="Yes",ROUND(F203*'Lists'!$F$5/(1+'Lists'!$F$5),2),0))</f>
      </c>
      <c r="I203" s="14">
        <f>IF(F203="","",F203-N(H203))</f>
      </c>
      <c r="J203" s="6"/>
      <c r="K203" s="6"/>
    </row>
    <row r="204" spans="1:11" x14ac:dyDescent="0.25">
      <c r="A204" s="11"/>
      <c r="B204" s="6"/>
      <c r="C204" s="6"/>
      <c r="D204" s="6"/>
      <c r="E204" s="12">
        <f>IF(D204="","",IFERROR(VLOOKUP(D204,'Lists'!$A$5:$B$44,2,FALSE),"Check category"))</f>
      </c>
      <c r="F204" s="13"/>
      <c r="G204" s="6"/>
      <c r="H204" s="14">
        <f>IF(F204="","",IF(G204="Yes",ROUND(F204*'Lists'!$F$5/(1+'Lists'!$F$5),2),0))</f>
      </c>
      <c r="I204" s="14">
        <f>IF(F204="","",F204-N(H204))</f>
      </c>
      <c r="J204" s="6"/>
      <c r="K204" s="6"/>
    </row>
    <row r="205" spans="1:11" x14ac:dyDescent="0.25">
      <c r="A205" s="11"/>
      <c r="B205" s="6"/>
      <c r="C205" s="6"/>
      <c r="D205" s="6"/>
      <c r="E205" s="12">
        <f>IF(D205="","",IFERROR(VLOOKUP(D205,'Lists'!$A$5:$B$44,2,FALSE),"Check category"))</f>
      </c>
      <c r="F205" s="13"/>
      <c r="G205" s="6"/>
      <c r="H205" s="14">
        <f>IF(F205="","",IF(G205="Yes",ROUND(F205*'Lists'!$F$5/(1+'Lists'!$F$5),2),0))</f>
      </c>
      <c r="I205" s="14">
        <f>IF(F205="","",F205-N(H205))</f>
      </c>
      <c r="J205" s="6"/>
      <c r="K205" s="6"/>
    </row>
    <row r="206" spans="1:11" x14ac:dyDescent="0.25">
      <c r="A206" s="11"/>
      <c r="B206" s="6"/>
      <c r="C206" s="6"/>
      <c r="D206" s="6"/>
      <c r="E206" s="12">
        <f>IF(D206="","",IFERROR(VLOOKUP(D206,'Lists'!$A$5:$B$44,2,FALSE),"Check category"))</f>
      </c>
      <c r="F206" s="13"/>
      <c r="G206" s="6"/>
      <c r="H206" s="14">
        <f>IF(F206="","",IF(G206="Yes",ROUND(F206*'Lists'!$F$5/(1+'Lists'!$F$5),2),0))</f>
      </c>
      <c r="I206" s="14">
        <f>IF(F206="","",F206-N(H206))</f>
      </c>
      <c r="J206" s="6"/>
      <c r="K206" s="6"/>
    </row>
    <row r="207" spans="1:11" x14ac:dyDescent="0.25">
      <c r="A207" s="11"/>
      <c r="B207" s="6"/>
      <c r="C207" s="6"/>
      <c r="D207" s="6"/>
      <c r="E207" s="12">
        <f>IF(D207="","",IFERROR(VLOOKUP(D207,'Lists'!$A$5:$B$44,2,FALSE),"Check category"))</f>
      </c>
      <c r="F207" s="13"/>
      <c r="G207" s="6"/>
      <c r="H207" s="14">
        <f>IF(F207="","",IF(G207="Yes",ROUND(F207*'Lists'!$F$5/(1+'Lists'!$F$5),2),0))</f>
      </c>
      <c r="I207" s="14">
        <f>IF(F207="","",F207-N(H207))</f>
      </c>
      <c r="J207" s="6"/>
      <c r="K207" s="6"/>
    </row>
    <row r="208" spans="1:11" x14ac:dyDescent="0.25">
      <c r="A208" s="11"/>
      <c r="B208" s="6"/>
      <c r="C208" s="6"/>
      <c r="D208" s="6"/>
      <c r="E208" s="12">
        <f>IF(D208="","",IFERROR(VLOOKUP(D208,'Lists'!$A$5:$B$44,2,FALSE),"Check category"))</f>
      </c>
      <c r="F208" s="13"/>
      <c r="G208" s="6"/>
      <c r="H208" s="14">
        <f>IF(F208="","",IF(G208="Yes",ROUND(F208*'Lists'!$F$5/(1+'Lists'!$F$5),2),0))</f>
      </c>
      <c r="I208" s="14">
        <f>IF(F208="","",F208-N(H208))</f>
      </c>
      <c r="J208" s="6"/>
      <c r="K208" s="6"/>
    </row>
    <row r="209" spans="1:11" x14ac:dyDescent="0.25">
      <c r="A209" s="11"/>
      <c r="B209" s="6"/>
      <c r="C209" s="6"/>
      <c r="D209" s="6"/>
      <c r="E209" s="12">
        <f>IF(D209="","",IFERROR(VLOOKUP(D209,'Lists'!$A$5:$B$44,2,FALSE),"Check category"))</f>
      </c>
      <c r="F209" s="13"/>
      <c r="G209" s="6"/>
      <c r="H209" s="14">
        <f>IF(F209="","",IF(G209="Yes",ROUND(F209*'Lists'!$F$5/(1+'Lists'!$F$5),2),0))</f>
      </c>
      <c r="I209" s="14">
        <f>IF(F209="","",F209-N(H209))</f>
      </c>
      <c r="J209" s="6"/>
      <c r="K209" s="6"/>
    </row>
    <row r="210" spans="1:11" x14ac:dyDescent="0.25">
      <c r="A210" s="11"/>
      <c r="B210" s="6"/>
      <c r="C210" s="6"/>
      <c r="D210" s="6"/>
      <c r="E210" s="12">
        <f>IF(D210="","",IFERROR(VLOOKUP(D210,'Lists'!$A$5:$B$44,2,FALSE),"Check category"))</f>
      </c>
      <c r="F210" s="13"/>
      <c r="G210" s="6"/>
      <c r="H210" s="14">
        <f>IF(F210="","",IF(G210="Yes",ROUND(F210*'Lists'!$F$5/(1+'Lists'!$F$5),2),0))</f>
      </c>
      <c r="I210" s="14">
        <f>IF(F210="","",F210-N(H210))</f>
      </c>
      <c r="J210" s="6"/>
      <c r="K210" s="6"/>
    </row>
    <row r="211" spans="1:11" x14ac:dyDescent="0.25">
      <c r="A211" s="11"/>
      <c r="B211" s="6"/>
      <c r="C211" s="6"/>
      <c r="D211" s="6"/>
      <c r="E211" s="12">
        <f>IF(D211="","",IFERROR(VLOOKUP(D211,'Lists'!$A$5:$B$44,2,FALSE),"Check category"))</f>
      </c>
      <c r="F211" s="13"/>
      <c r="G211" s="6"/>
      <c r="H211" s="14">
        <f>IF(F211="","",IF(G211="Yes",ROUND(F211*'Lists'!$F$5/(1+'Lists'!$F$5),2),0))</f>
      </c>
      <c r="I211" s="14">
        <f>IF(F211="","",F211-N(H211))</f>
      </c>
      <c r="J211" s="6"/>
      <c r="K211" s="6"/>
    </row>
    <row r="212" spans="1:11" x14ac:dyDescent="0.25">
      <c r="A212" s="11"/>
      <c r="B212" s="6"/>
      <c r="C212" s="6"/>
      <c r="D212" s="6"/>
      <c r="E212" s="12">
        <f>IF(D212="","",IFERROR(VLOOKUP(D212,'Lists'!$A$5:$B$44,2,FALSE),"Check category"))</f>
      </c>
      <c r="F212" s="13"/>
      <c r="G212" s="6"/>
      <c r="H212" s="14">
        <f>IF(F212="","",IF(G212="Yes",ROUND(F212*'Lists'!$F$5/(1+'Lists'!$F$5),2),0))</f>
      </c>
      <c r="I212" s="14">
        <f>IF(F212="","",F212-N(H212))</f>
      </c>
      <c r="J212" s="6"/>
      <c r="K212" s="6"/>
    </row>
    <row r="213" spans="1:11" x14ac:dyDescent="0.25">
      <c r="A213" s="11"/>
      <c r="B213" s="6"/>
      <c r="C213" s="6"/>
      <c r="D213" s="6"/>
      <c r="E213" s="12">
        <f>IF(D213="","",IFERROR(VLOOKUP(D213,'Lists'!$A$5:$B$44,2,FALSE),"Check category"))</f>
      </c>
      <c r="F213" s="13"/>
      <c r="G213" s="6"/>
      <c r="H213" s="14">
        <f>IF(F213="","",IF(G213="Yes",ROUND(F213*'Lists'!$F$5/(1+'Lists'!$F$5),2),0))</f>
      </c>
      <c r="I213" s="14">
        <f>IF(F213="","",F213-N(H213))</f>
      </c>
      <c r="J213" s="6"/>
      <c r="K213" s="6"/>
    </row>
    <row r="214" spans="1:11" x14ac:dyDescent="0.25">
      <c r="A214" s="11"/>
      <c r="B214" s="6"/>
      <c r="C214" s="6"/>
      <c r="D214" s="6"/>
      <c r="E214" s="12">
        <f>IF(D214="","",IFERROR(VLOOKUP(D214,'Lists'!$A$5:$B$44,2,FALSE),"Check category"))</f>
      </c>
      <c r="F214" s="13"/>
      <c r="G214" s="6"/>
      <c r="H214" s="14">
        <f>IF(F214="","",IF(G214="Yes",ROUND(F214*'Lists'!$F$5/(1+'Lists'!$F$5),2),0))</f>
      </c>
      <c r="I214" s="14">
        <f>IF(F214="","",F214-N(H214))</f>
      </c>
      <c r="J214" s="6"/>
      <c r="K214" s="6"/>
    </row>
    <row r="215" spans="1:11" x14ac:dyDescent="0.25">
      <c r="A215" s="11"/>
      <c r="B215" s="6"/>
      <c r="C215" s="6"/>
      <c r="D215" s="6"/>
      <c r="E215" s="12">
        <f>IF(D215="","",IFERROR(VLOOKUP(D215,'Lists'!$A$5:$B$44,2,FALSE),"Check category"))</f>
      </c>
      <c r="F215" s="13"/>
      <c r="G215" s="6"/>
      <c r="H215" s="14">
        <f>IF(F215="","",IF(G215="Yes",ROUND(F215*'Lists'!$F$5/(1+'Lists'!$F$5),2),0))</f>
      </c>
      <c r="I215" s="14">
        <f>IF(F215="","",F215-N(H215))</f>
      </c>
      <c r="J215" s="6"/>
      <c r="K215" s="6"/>
    </row>
    <row r="216" spans="1:11" x14ac:dyDescent="0.25">
      <c r="A216" s="11"/>
      <c r="B216" s="6"/>
      <c r="C216" s="6"/>
      <c r="D216" s="6"/>
      <c r="E216" s="12">
        <f>IF(D216="","",IFERROR(VLOOKUP(D216,'Lists'!$A$5:$B$44,2,FALSE),"Check category"))</f>
      </c>
      <c r="F216" s="13"/>
      <c r="G216" s="6"/>
      <c r="H216" s="14">
        <f>IF(F216="","",IF(G216="Yes",ROUND(F216*'Lists'!$F$5/(1+'Lists'!$F$5),2),0))</f>
      </c>
      <c r="I216" s="14">
        <f>IF(F216="","",F216-N(H216))</f>
      </c>
      <c r="J216" s="6"/>
      <c r="K216" s="6"/>
    </row>
    <row r="217" spans="1:11" x14ac:dyDescent="0.25">
      <c r="A217" s="11"/>
      <c r="B217" s="6"/>
      <c r="C217" s="6"/>
      <c r="D217" s="6"/>
      <c r="E217" s="12">
        <f>IF(D217="","",IFERROR(VLOOKUP(D217,'Lists'!$A$5:$B$44,2,FALSE),"Check category"))</f>
      </c>
      <c r="F217" s="13"/>
      <c r="G217" s="6"/>
      <c r="H217" s="14">
        <f>IF(F217="","",IF(G217="Yes",ROUND(F217*'Lists'!$F$5/(1+'Lists'!$F$5),2),0))</f>
      </c>
      <c r="I217" s="14">
        <f>IF(F217="","",F217-N(H217))</f>
      </c>
      <c r="J217" s="6"/>
      <c r="K217" s="6"/>
    </row>
    <row r="218" spans="1:11" x14ac:dyDescent="0.25">
      <c r="A218" s="11"/>
      <c r="B218" s="6"/>
      <c r="C218" s="6"/>
      <c r="D218" s="6"/>
      <c r="E218" s="12">
        <f>IF(D218="","",IFERROR(VLOOKUP(D218,'Lists'!$A$5:$B$44,2,FALSE),"Check category"))</f>
      </c>
      <c r="F218" s="13"/>
      <c r="G218" s="6"/>
      <c r="H218" s="14">
        <f>IF(F218="","",IF(G218="Yes",ROUND(F218*'Lists'!$F$5/(1+'Lists'!$F$5),2),0))</f>
      </c>
      <c r="I218" s="14">
        <f>IF(F218="","",F218-N(H218))</f>
      </c>
      <c r="J218" s="6"/>
      <c r="K218" s="6"/>
    </row>
    <row r="219" spans="1:11" x14ac:dyDescent="0.25">
      <c r="A219" s="11"/>
      <c r="B219" s="6"/>
      <c r="C219" s="6"/>
      <c r="D219" s="6"/>
      <c r="E219" s="12">
        <f>IF(D219="","",IFERROR(VLOOKUP(D219,'Lists'!$A$5:$B$44,2,FALSE),"Check category"))</f>
      </c>
      <c r="F219" s="13"/>
      <c r="G219" s="6"/>
      <c r="H219" s="14">
        <f>IF(F219="","",IF(G219="Yes",ROUND(F219*'Lists'!$F$5/(1+'Lists'!$F$5),2),0))</f>
      </c>
      <c r="I219" s="14">
        <f>IF(F219="","",F219-N(H219))</f>
      </c>
      <c r="J219" s="6"/>
      <c r="K219" s="6"/>
    </row>
    <row r="220" spans="1:11" x14ac:dyDescent="0.25">
      <c r="A220" s="11"/>
      <c r="B220" s="6"/>
      <c r="C220" s="6"/>
      <c r="D220" s="6"/>
      <c r="E220" s="12">
        <f>IF(D220="","",IFERROR(VLOOKUP(D220,'Lists'!$A$5:$B$44,2,FALSE),"Check category"))</f>
      </c>
      <c r="F220" s="13"/>
      <c r="G220" s="6"/>
      <c r="H220" s="14">
        <f>IF(F220="","",IF(G220="Yes",ROUND(F220*'Lists'!$F$5/(1+'Lists'!$F$5),2),0))</f>
      </c>
      <c r="I220" s="14">
        <f>IF(F220="","",F220-N(H220))</f>
      </c>
      <c r="J220" s="6"/>
      <c r="K220" s="6"/>
    </row>
    <row r="221" spans="1:11" x14ac:dyDescent="0.25">
      <c r="A221" s="11"/>
      <c r="B221" s="6"/>
      <c r="C221" s="6"/>
      <c r="D221" s="6"/>
      <c r="E221" s="12">
        <f>IF(D221="","",IFERROR(VLOOKUP(D221,'Lists'!$A$5:$B$44,2,FALSE),"Check category"))</f>
      </c>
      <c r="F221" s="13"/>
      <c r="G221" s="6"/>
      <c r="H221" s="14">
        <f>IF(F221="","",IF(G221="Yes",ROUND(F221*'Lists'!$F$5/(1+'Lists'!$F$5),2),0))</f>
      </c>
      <c r="I221" s="14">
        <f>IF(F221="","",F221-N(H221))</f>
      </c>
      <c r="J221" s="6"/>
      <c r="K221" s="6"/>
    </row>
    <row r="222" spans="1:11" x14ac:dyDescent="0.25">
      <c r="A222" s="11"/>
      <c r="B222" s="6"/>
      <c r="C222" s="6"/>
      <c r="D222" s="6"/>
      <c r="E222" s="12">
        <f>IF(D222="","",IFERROR(VLOOKUP(D222,'Lists'!$A$5:$B$44,2,FALSE),"Check category"))</f>
      </c>
      <c r="F222" s="13"/>
      <c r="G222" s="6"/>
      <c r="H222" s="14">
        <f>IF(F222="","",IF(G222="Yes",ROUND(F222*'Lists'!$F$5/(1+'Lists'!$F$5),2),0))</f>
      </c>
      <c r="I222" s="14">
        <f>IF(F222="","",F222-N(H222))</f>
      </c>
      <c r="J222" s="6"/>
      <c r="K222" s="6"/>
    </row>
    <row r="223" spans="1:11" x14ac:dyDescent="0.25">
      <c r="A223" s="11"/>
      <c r="B223" s="6"/>
      <c r="C223" s="6"/>
      <c r="D223" s="6"/>
      <c r="E223" s="12">
        <f>IF(D223="","",IFERROR(VLOOKUP(D223,'Lists'!$A$5:$B$44,2,FALSE),"Check category"))</f>
      </c>
      <c r="F223" s="13"/>
      <c r="G223" s="6"/>
      <c r="H223" s="14">
        <f>IF(F223="","",IF(G223="Yes",ROUND(F223*'Lists'!$F$5/(1+'Lists'!$F$5),2),0))</f>
      </c>
      <c r="I223" s="14">
        <f>IF(F223="","",F223-N(H223))</f>
      </c>
      <c r="J223" s="6"/>
      <c r="K223" s="6"/>
    </row>
    <row r="224" spans="1:11" x14ac:dyDescent="0.25">
      <c r="A224" s="11"/>
      <c r="B224" s="6"/>
      <c r="C224" s="6"/>
      <c r="D224" s="6"/>
      <c r="E224" s="12">
        <f>IF(D224="","",IFERROR(VLOOKUP(D224,'Lists'!$A$5:$B$44,2,FALSE),"Check category"))</f>
      </c>
      <c r="F224" s="13"/>
      <c r="G224" s="6"/>
      <c r="H224" s="14">
        <f>IF(F224="","",IF(G224="Yes",ROUND(F224*'Lists'!$F$5/(1+'Lists'!$F$5),2),0))</f>
      </c>
      <c r="I224" s="14">
        <f>IF(F224="","",F224-N(H224))</f>
      </c>
      <c r="J224" s="6"/>
      <c r="K224" s="6"/>
    </row>
    <row r="225" spans="1:11" x14ac:dyDescent="0.25">
      <c r="A225" s="11"/>
      <c r="B225" s="6"/>
      <c r="C225" s="6"/>
      <c r="D225" s="6"/>
      <c r="E225" s="12">
        <f>IF(D225="","",IFERROR(VLOOKUP(D225,'Lists'!$A$5:$B$44,2,FALSE),"Check category"))</f>
      </c>
      <c r="F225" s="13"/>
      <c r="G225" s="6"/>
      <c r="H225" s="14">
        <f>IF(F225="","",IF(G225="Yes",ROUND(F225*'Lists'!$F$5/(1+'Lists'!$F$5),2),0))</f>
      </c>
      <c r="I225" s="14">
        <f>IF(F225="","",F225-N(H225))</f>
      </c>
      <c r="J225" s="6"/>
      <c r="K225" s="6"/>
    </row>
    <row r="226" spans="1:11" x14ac:dyDescent="0.25">
      <c r="A226" s="11"/>
      <c r="B226" s="6"/>
      <c r="C226" s="6"/>
      <c r="D226" s="6"/>
      <c r="E226" s="12">
        <f>IF(D226="","",IFERROR(VLOOKUP(D226,'Lists'!$A$5:$B$44,2,FALSE),"Check category"))</f>
      </c>
      <c r="F226" s="13"/>
      <c r="G226" s="6"/>
      <c r="H226" s="14">
        <f>IF(F226="","",IF(G226="Yes",ROUND(F226*'Lists'!$F$5/(1+'Lists'!$F$5),2),0))</f>
      </c>
      <c r="I226" s="14">
        <f>IF(F226="","",F226-N(H226))</f>
      </c>
      <c r="J226" s="6"/>
      <c r="K226" s="6"/>
    </row>
    <row r="227" spans="1:11" x14ac:dyDescent="0.25">
      <c r="A227" s="11"/>
      <c r="B227" s="6"/>
      <c r="C227" s="6"/>
      <c r="D227" s="6"/>
      <c r="E227" s="12">
        <f>IF(D227="","",IFERROR(VLOOKUP(D227,'Lists'!$A$5:$B$44,2,FALSE),"Check category"))</f>
      </c>
      <c r="F227" s="13"/>
      <c r="G227" s="6"/>
      <c r="H227" s="14">
        <f>IF(F227="","",IF(G227="Yes",ROUND(F227*'Lists'!$F$5/(1+'Lists'!$F$5),2),0))</f>
      </c>
      <c r="I227" s="14">
        <f>IF(F227="","",F227-N(H227))</f>
      </c>
      <c r="J227" s="6"/>
      <c r="K227" s="6"/>
    </row>
    <row r="228" spans="1:11" x14ac:dyDescent="0.25">
      <c r="A228" s="11"/>
      <c r="B228" s="6"/>
      <c r="C228" s="6"/>
      <c r="D228" s="6"/>
      <c r="E228" s="12">
        <f>IF(D228="","",IFERROR(VLOOKUP(D228,'Lists'!$A$5:$B$44,2,FALSE),"Check category"))</f>
      </c>
      <c r="F228" s="13"/>
      <c r="G228" s="6"/>
      <c r="H228" s="14">
        <f>IF(F228="","",IF(G228="Yes",ROUND(F228*'Lists'!$F$5/(1+'Lists'!$F$5),2),0))</f>
      </c>
      <c r="I228" s="14">
        <f>IF(F228="","",F228-N(H228))</f>
      </c>
      <c r="J228" s="6"/>
      <c r="K228" s="6"/>
    </row>
    <row r="229" spans="1:11" x14ac:dyDescent="0.25">
      <c r="A229" s="11"/>
      <c r="B229" s="6"/>
      <c r="C229" s="6"/>
      <c r="D229" s="6"/>
      <c r="E229" s="12">
        <f>IF(D229="","",IFERROR(VLOOKUP(D229,'Lists'!$A$5:$B$44,2,FALSE),"Check category"))</f>
      </c>
      <c r="F229" s="13"/>
      <c r="G229" s="6"/>
      <c r="H229" s="14">
        <f>IF(F229="","",IF(G229="Yes",ROUND(F229*'Lists'!$F$5/(1+'Lists'!$F$5),2),0))</f>
      </c>
      <c r="I229" s="14">
        <f>IF(F229="","",F229-N(H229))</f>
      </c>
      <c r="J229" s="6"/>
      <c r="K229" s="6"/>
    </row>
    <row r="230" spans="1:11" x14ac:dyDescent="0.25">
      <c r="A230" s="11"/>
      <c r="B230" s="6"/>
      <c r="C230" s="6"/>
      <c r="D230" s="6"/>
      <c r="E230" s="12">
        <f>IF(D230="","",IFERROR(VLOOKUP(D230,'Lists'!$A$5:$B$44,2,FALSE),"Check category"))</f>
      </c>
      <c r="F230" s="13"/>
      <c r="G230" s="6"/>
      <c r="H230" s="14">
        <f>IF(F230="","",IF(G230="Yes",ROUND(F230*'Lists'!$F$5/(1+'Lists'!$F$5),2),0))</f>
      </c>
      <c r="I230" s="14">
        <f>IF(F230="","",F230-N(H230))</f>
      </c>
      <c r="J230" s="6"/>
      <c r="K230" s="6"/>
    </row>
    <row r="231" spans="1:11" x14ac:dyDescent="0.25">
      <c r="A231" s="11"/>
      <c r="B231" s="6"/>
      <c r="C231" s="6"/>
      <c r="D231" s="6"/>
      <c r="E231" s="12">
        <f>IF(D231="","",IFERROR(VLOOKUP(D231,'Lists'!$A$5:$B$44,2,FALSE),"Check category"))</f>
      </c>
      <c r="F231" s="13"/>
      <c r="G231" s="6"/>
      <c r="H231" s="14">
        <f>IF(F231="","",IF(G231="Yes",ROUND(F231*'Lists'!$F$5/(1+'Lists'!$F$5),2),0))</f>
      </c>
      <c r="I231" s="14">
        <f>IF(F231="","",F231-N(H231))</f>
      </c>
      <c r="J231" s="6"/>
      <c r="K231" s="6"/>
    </row>
    <row r="232" spans="1:11" x14ac:dyDescent="0.25">
      <c r="A232" s="11"/>
      <c r="B232" s="6"/>
      <c r="C232" s="6"/>
      <c r="D232" s="6"/>
      <c r="E232" s="12">
        <f>IF(D232="","",IFERROR(VLOOKUP(D232,'Lists'!$A$5:$B$44,2,FALSE),"Check category"))</f>
      </c>
      <c r="F232" s="13"/>
      <c r="G232" s="6"/>
      <c r="H232" s="14">
        <f>IF(F232="","",IF(G232="Yes",ROUND(F232*'Lists'!$F$5/(1+'Lists'!$F$5),2),0))</f>
      </c>
      <c r="I232" s="14">
        <f>IF(F232="","",F232-N(H232))</f>
      </c>
      <c r="J232" s="6"/>
      <c r="K232" s="6"/>
    </row>
    <row r="233" spans="1:11" x14ac:dyDescent="0.25">
      <c r="A233" s="11"/>
      <c r="B233" s="6"/>
      <c r="C233" s="6"/>
      <c r="D233" s="6"/>
      <c r="E233" s="12">
        <f>IF(D233="","",IFERROR(VLOOKUP(D233,'Lists'!$A$5:$B$44,2,FALSE),"Check category"))</f>
      </c>
      <c r="F233" s="13"/>
      <c r="G233" s="6"/>
      <c r="H233" s="14">
        <f>IF(F233="","",IF(G233="Yes",ROUND(F233*'Lists'!$F$5/(1+'Lists'!$F$5),2),0))</f>
      </c>
      <c r="I233" s="14">
        <f>IF(F233="","",F233-N(H233))</f>
      </c>
      <c r="J233" s="6"/>
      <c r="K233" s="6"/>
    </row>
    <row r="234" spans="1:11" x14ac:dyDescent="0.25">
      <c r="A234" s="11"/>
      <c r="B234" s="6"/>
      <c r="C234" s="6"/>
      <c r="D234" s="6"/>
      <c r="E234" s="12">
        <f>IF(D234="","",IFERROR(VLOOKUP(D234,'Lists'!$A$5:$B$44,2,FALSE),"Check category"))</f>
      </c>
      <c r="F234" s="13"/>
      <c r="G234" s="6"/>
      <c r="H234" s="14">
        <f>IF(F234="","",IF(G234="Yes",ROUND(F234*'Lists'!$F$5/(1+'Lists'!$F$5),2),0))</f>
      </c>
      <c r="I234" s="14">
        <f>IF(F234="","",F234-N(H234))</f>
      </c>
      <c r="J234" s="6"/>
      <c r="K234" s="6"/>
    </row>
    <row r="235" spans="1:11" x14ac:dyDescent="0.25">
      <c r="A235" s="11"/>
      <c r="B235" s="6"/>
      <c r="C235" s="6"/>
      <c r="D235" s="6"/>
      <c r="E235" s="12">
        <f>IF(D235="","",IFERROR(VLOOKUP(D235,'Lists'!$A$5:$B$44,2,FALSE),"Check category"))</f>
      </c>
      <c r="F235" s="13"/>
      <c r="G235" s="6"/>
      <c r="H235" s="14">
        <f>IF(F235="","",IF(G235="Yes",ROUND(F235*'Lists'!$F$5/(1+'Lists'!$F$5),2),0))</f>
      </c>
      <c r="I235" s="14">
        <f>IF(F235="","",F235-N(H235))</f>
      </c>
      <c r="J235" s="6"/>
      <c r="K235" s="6"/>
    </row>
    <row r="236" spans="1:11" x14ac:dyDescent="0.25">
      <c r="A236" s="11"/>
      <c r="B236" s="6"/>
      <c r="C236" s="6"/>
      <c r="D236" s="6"/>
      <c r="E236" s="12">
        <f>IF(D236="","",IFERROR(VLOOKUP(D236,'Lists'!$A$5:$B$44,2,FALSE),"Check category"))</f>
      </c>
      <c r="F236" s="13"/>
      <c r="G236" s="6"/>
      <c r="H236" s="14">
        <f>IF(F236="","",IF(G236="Yes",ROUND(F236*'Lists'!$F$5/(1+'Lists'!$F$5),2),0))</f>
      </c>
      <c r="I236" s="14">
        <f>IF(F236="","",F236-N(H236))</f>
      </c>
      <c r="J236" s="6"/>
      <c r="K236" s="6"/>
    </row>
    <row r="237" spans="1:11" x14ac:dyDescent="0.25">
      <c r="A237" s="11"/>
      <c r="B237" s="6"/>
      <c r="C237" s="6"/>
      <c r="D237" s="6"/>
      <c r="E237" s="12">
        <f>IF(D237="","",IFERROR(VLOOKUP(D237,'Lists'!$A$5:$B$44,2,FALSE),"Check category"))</f>
      </c>
      <c r="F237" s="13"/>
      <c r="G237" s="6"/>
      <c r="H237" s="14">
        <f>IF(F237="","",IF(G237="Yes",ROUND(F237*'Lists'!$F$5/(1+'Lists'!$F$5),2),0))</f>
      </c>
      <c r="I237" s="14">
        <f>IF(F237="","",F237-N(H237))</f>
      </c>
      <c r="J237" s="6"/>
      <c r="K237" s="6"/>
    </row>
    <row r="238" spans="1:11" x14ac:dyDescent="0.25">
      <c r="A238" s="11"/>
      <c r="B238" s="6"/>
      <c r="C238" s="6"/>
      <c r="D238" s="6"/>
      <c r="E238" s="12">
        <f>IF(D238="","",IFERROR(VLOOKUP(D238,'Lists'!$A$5:$B$44,2,FALSE),"Check category"))</f>
      </c>
      <c r="F238" s="13"/>
      <c r="G238" s="6"/>
      <c r="H238" s="14">
        <f>IF(F238="","",IF(G238="Yes",ROUND(F238*'Lists'!$F$5/(1+'Lists'!$F$5),2),0))</f>
      </c>
      <c r="I238" s="14">
        <f>IF(F238="","",F238-N(H238))</f>
      </c>
      <c r="J238" s="6"/>
      <c r="K238" s="6"/>
    </row>
    <row r="239" spans="1:11" x14ac:dyDescent="0.25">
      <c r="A239" s="11"/>
      <c r="B239" s="6"/>
      <c r="C239" s="6"/>
      <c r="D239" s="6"/>
      <c r="E239" s="12">
        <f>IF(D239="","",IFERROR(VLOOKUP(D239,'Lists'!$A$5:$B$44,2,FALSE),"Check category"))</f>
      </c>
      <c r="F239" s="13"/>
      <c r="G239" s="6"/>
      <c r="H239" s="14">
        <f>IF(F239="","",IF(G239="Yes",ROUND(F239*'Lists'!$F$5/(1+'Lists'!$F$5),2),0))</f>
      </c>
      <c r="I239" s="14">
        <f>IF(F239="","",F239-N(H239))</f>
      </c>
      <c r="J239" s="6"/>
      <c r="K239" s="6"/>
    </row>
    <row r="240" spans="1:11" x14ac:dyDescent="0.25">
      <c r="A240" s="11"/>
      <c r="B240" s="6"/>
      <c r="C240" s="6"/>
      <c r="D240" s="6"/>
      <c r="E240" s="12">
        <f>IF(D240="","",IFERROR(VLOOKUP(D240,'Lists'!$A$5:$B$44,2,FALSE),"Check category"))</f>
      </c>
      <c r="F240" s="13"/>
      <c r="G240" s="6"/>
      <c r="H240" s="14">
        <f>IF(F240="","",IF(G240="Yes",ROUND(F240*'Lists'!$F$5/(1+'Lists'!$F$5),2),0))</f>
      </c>
      <c r="I240" s="14">
        <f>IF(F240="","",F240-N(H240))</f>
      </c>
      <c r="J240" s="6"/>
      <c r="K240" s="6"/>
    </row>
    <row r="241" spans="1:11" x14ac:dyDescent="0.25">
      <c r="A241" s="11"/>
      <c r="B241" s="6"/>
      <c r="C241" s="6"/>
      <c r="D241" s="6"/>
      <c r="E241" s="12">
        <f>IF(D241="","",IFERROR(VLOOKUP(D241,'Lists'!$A$5:$B$44,2,FALSE),"Check category"))</f>
      </c>
      <c r="F241" s="13"/>
      <c r="G241" s="6"/>
      <c r="H241" s="14">
        <f>IF(F241="","",IF(G241="Yes",ROUND(F241*'Lists'!$F$5/(1+'Lists'!$F$5),2),0))</f>
      </c>
      <c r="I241" s="14">
        <f>IF(F241="","",F241-N(H241))</f>
      </c>
      <c r="J241" s="6"/>
      <c r="K241" s="6"/>
    </row>
    <row r="242" spans="1:11" x14ac:dyDescent="0.25">
      <c r="A242" s="11"/>
      <c r="B242" s="6"/>
      <c r="C242" s="6"/>
      <c r="D242" s="6"/>
      <c r="E242" s="12">
        <f>IF(D242="","",IFERROR(VLOOKUP(D242,'Lists'!$A$5:$B$44,2,FALSE),"Check category"))</f>
      </c>
      <c r="F242" s="13"/>
      <c r="G242" s="6"/>
      <c r="H242" s="14">
        <f>IF(F242="","",IF(G242="Yes",ROUND(F242*'Lists'!$F$5/(1+'Lists'!$F$5),2),0))</f>
      </c>
      <c r="I242" s="14">
        <f>IF(F242="","",F242-N(H242))</f>
      </c>
      <c r="J242" s="6"/>
      <c r="K242" s="6"/>
    </row>
    <row r="243" spans="1:11" x14ac:dyDescent="0.25">
      <c r="A243" s="11"/>
      <c r="B243" s="6"/>
      <c r="C243" s="6"/>
      <c r="D243" s="6"/>
      <c r="E243" s="12">
        <f>IF(D243="","",IFERROR(VLOOKUP(D243,'Lists'!$A$5:$B$44,2,FALSE),"Check category"))</f>
      </c>
      <c r="F243" s="13"/>
      <c r="G243" s="6"/>
      <c r="H243" s="14">
        <f>IF(F243="","",IF(G243="Yes",ROUND(F243*'Lists'!$F$5/(1+'Lists'!$F$5),2),0))</f>
      </c>
      <c r="I243" s="14">
        <f>IF(F243="","",F243-N(H243))</f>
      </c>
      <c r="J243" s="6"/>
      <c r="K243" s="6"/>
    </row>
    <row r="244" spans="1:11" x14ac:dyDescent="0.25">
      <c r="A244" s="11"/>
      <c r="B244" s="6"/>
      <c r="C244" s="6"/>
      <c r="D244" s="6"/>
      <c r="E244" s="12">
        <f>IF(D244="","",IFERROR(VLOOKUP(D244,'Lists'!$A$5:$B$44,2,FALSE),"Check category"))</f>
      </c>
      <c r="F244" s="13"/>
      <c r="G244" s="6"/>
      <c r="H244" s="14">
        <f>IF(F244="","",IF(G244="Yes",ROUND(F244*'Lists'!$F$5/(1+'Lists'!$F$5),2),0))</f>
      </c>
      <c r="I244" s="14">
        <f>IF(F244="","",F244-N(H244))</f>
      </c>
      <c r="J244" s="6"/>
      <c r="K244" s="6"/>
    </row>
    <row r="245" spans="1:11" x14ac:dyDescent="0.25">
      <c r="A245" s="11"/>
      <c r="B245" s="6"/>
      <c r="C245" s="6"/>
      <c r="D245" s="6"/>
      <c r="E245" s="12">
        <f>IF(D245="","",IFERROR(VLOOKUP(D245,'Lists'!$A$5:$B$44,2,FALSE),"Check category"))</f>
      </c>
      <c r="F245" s="13"/>
      <c r="G245" s="6"/>
      <c r="H245" s="14">
        <f>IF(F245="","",IF(G245="Yes",ROUND(F245*'Lists'!$F$5/(1+'Lists'!$F$5),2),0))</f>
      </c>
      <c r="I245" s="14">
        <f>IF(F245="","",F245-N(H245))</f>
      </c>
      <c r="J245" s="6"/>
      <c r="K245" s="6"/>
    </row>
    <row r="246" spans="1:11" x14ac:dyDescent="0.25">
      <c r="A246" s="11"/>
      <c r="B246" s="6"/>
      <c r="C246" s="6"/>
      <c r="D246" s="6"/>
      <c r="E246" s="12">
        <f>IF(D246="","",IFERROR(VLOOKUP(D246,'Lists'!$A$5:$B$44,2,FALSE),"Check category"))</f>
      </c>
      <c r="F246" s="13"/>
      <c r="G246" s="6"/>
      <c r="H246" s="14">
        <f>IF(F246="","",IF(G246="Yes",ROUND(F246*'Lists'!$F$5/(1+'Lists'!$F$5),2),0))</f>
      </c>
      <c r="I246" s="14">
        <f>IF(F246="","",F246-N(H246))</f>
      </c>
      <c r="J246" s="6"/>
      <c r="K246" s="6"/>
    </row>
    <row r="247" spans="1:11" x14ac:dyDescent="0.25">
      <c r="A247" s="11"/>
      <c r="B247" s="6"/>
      <c r="C247" s="6"/>
      <c r="D247" s="6"/>
      <c r="E247" s="12">
        <f>IF(D247="","",IFERROR(VLOOKUP(D247,'Lists'!$A$5:$B$44,2,FALSE),"Check category"))</f>
      </c>
      <c r="F247" s="13"/>
      <c r="G247" s="6"/>
      <c r="H247" s="14">
        <f>IF(F247="","",IF(G247="Yes",ROUND(F247*'Lists'!$F$5/(1+'Lists'!$F$5),2),0))</f>
      </c>
      <c r="I247" s="14">
        <f>IF(F247="","",F247-N(H247))</f>
      </c>
      <c r="J247" s="6"/>
      <c r="K247" s="6"/>
    </row>
    <row r="248" spans="1:11" x14ac:dyDescent="0.25">
      <c r="A248" s="11"/>
      <c r="B248" s="6"/>
      <c r="C248" s="6"/>
      <c r="D248" s="6"/>
      <c r="E248" s="12">
        <f>IF(D248="","",IFERROR(VLOOKUP(D248,'Lists'!$A$5:$B$44,2,FALSE),"Check category"))</f>
      </c>
      <c r="F248" s="13"/>
      <c r="G248" s="6"/>
      <c r="H248" s="14">
        <f>IF(F248="","",IF(G248="Yes",ROUND(F248*'Lists'!$F$5/(1+'Lists'!$F$5),2),0))</f>
      </c>
      <c r="I248" s="14">
        <f>IF(F248="","",F248-N(H248))</f>
      </c>
      <c r="J248" s="6"/>
      <c r="K248" s="6"/>
    </row>
    <row r="249" spans="1:11" x14ac:dyDescent="0.25">
      <c r="A249" s="11"/>
      <c r="B249" s="6"/>
      <c r="C249" s="6"/>
      <c r="D249" s="6"/>
      <c r="E249" s="12">
        <f>IF(D249="","",IFERROR(VLOOKUP(D249,'Lists'!$A$5:$B$44,2,FALSE),"Check category"))</f>
      </c>
      <c r="F249" s="13"/>
      <c r="G249" s="6"/>
      <c r="H249" s="14">
        <f>IF(F249="","",IF(G249="Yes",ROUND(F249*'Lists'!$F$5/(1+'Lists'!$F$5),2),0))</f>
      </c>
      <c r="I249" s="14">
        <f>IF(F249="","",F249-N(H249))</f>
      </c>
      <c r="J249" s="6"/>
      <c r="K249" s="6"/>
    </row>
    <row r="250" spans="1:11" x14ac:dyDescent="0.25">
      <c r="A250" s="11"/>
      <c r="B250" s="6"/>
      <c r="C250" s="6"/>
      <c r="D250" s="6"/>
      <c r="E250" s="12">
        <f>IF(D250="","",IFERROR(VLOOKUP(D250,'Lists'!$A$5:$B$44,2,FALSE),"Check category"))</f>
      </c>
      <c r="F250" s="13"/>
      <c r="G250" s="6"/>
      <c r="H250" s="14">
        <f>IF(F250="","",IF(G250="Yes",ROUND(F250*'Lists'!$F$5/(1+'Lists'!$F$5),2),0))</f>
      </c>
      <c r="I250" s="14">
        <f>IF(F250="","",F250-N(H250))</f>
      </c>
      <c r="J250" s="6"/>
      <c r="K250" s="6"/>
    </row>
    <row r="251" spans="1:11" x14ac:dyDescent="0.25">
      <c r="A251" s="11"/>
      <c r="B251" s="6"/>
      <c r="C251" s="6"/>
      <c r="D251" s="6"/>
      <c r="E251" s="12">
        <f>IF(D251="","",IFERROR(VLOOKUP(D251,'Lists'!$A$5:$B$44,2,FALSE),"Check category"))</f>
      </c>
      <c r="F251" s="13"/>
      <c r="G251" s="6"/>
      <c r="H251" s="14">
        <f>IF(F251="","",IF(G251="Yes",ROUND(F251*'Lists'!$F$5/(1+'Lists'!$F$5),2),0))</f>
      </c>
      <c r="I251" s="14">
        <f>IF(F251="","",F251-N(H251))</f>
      </c>
      <c r="J251" s="6"/>
      <c r="K251" s="6"/>
    </row>
    <row r="252" spans="1:11" x14ac:dyDescent="0.25">
      <c r="A252" s="11"/>
      <c r="B252" s="6"/>
      <c r="C252" s="6"/>
      <c r="D252" s="6"/>
      <c r="E252" s="12">
        <f>IF(D252="","",IFERROR(VLOOKUP(D252,'Lists'!$A$5:$B$44,2,FALSE),"Check category"))</f>
      </c>
      <c r="F252" s="13"/>
      <c r="G252" s="6"/>
      <c r="H252" s="14">
        <f>IF(F252="","",IF(G252="Yes",ROUND(F252*'Lists'!$F$5/(1+'Lists'!$F$5),2),0))</f>
      </c>
      <c r="I252" s="14">
        <f>IF(F252="","",F252-N(H252))</f>
      </c>
      <c r="J252" s="6"/>
      <c r="K252" s="6"/>
    </row>
    <row r="253" spans="1:11" x14ac:dyDescent="0.25">
      <c r="A253" s="11"/>
      <c r="B253" s="6"/>
      <c r="C253" s="6"/>
      <c r="D253" s="6"/>
      <c r="E253" s="12">
        <f>IF(D253="","",IFERROR(VLOOKUP(D253,'Lists'!$A$5:$B$44,2,FALSE),"Check category"))</f>
      </c>
      <c r="F253" s="13"/>
      <c r="G253" s="6"/>
      <c r="H253" s="14">
        <f>IF(F253="","",IF(G253="Yes",ROUND(F253*'Lists'!$F$5/(1+'Lists'!$F$5),2),0))</f>
      </c>
      <c r="I253" s="14">
        <f>IF(F253="","",F253-N(H253))</f>
      </c>
      <c r="J253" s="6"/>
      <c r="K253" s="6"/>
    </row>
    <row r="254" spans="1:11" x14ac:dyDescent="0.25">
      <c r="A254" s="11"/>
      <c r="B254" s="6"/>
      <c r="C254" s="6"/>
      <c r="D254" s="6"/>
      <c r="E254" s="12">
        <f>IF(D254="","",IFERROR(VLOOKUP(D254,'Lists'!$A$5:$B$44,2,FALSE),"Check category"))</f>
      </c>
      <c r="F254" s="13"/>
      <c r="G254" s="6"/>
      <c r="H254" s="14">
        <f>IF(F254="","",IF(G254="Yes",ROUND(F254*'Lists'!$F$5/(1+'Lists'!$F$5),2),0))</f>
      </c>
      <c r="I254" s="14">
        <f>IF(F254="","",F254-N(H254))</f>
      </c>
      <c r="J254" s="6"/>
      <c r="K254" s="6"/>
    </row>
    <row r="255" spans="1:11" x14ac:dyDescent="0.25">
      <c r="A255" s="11"/>
      <c r="B255" s="6"/>
      <c r="C255" s="6"/>
      <c r="D255" s="6"/>
      <c r="E255" s="12">
        <f>IF(D255="","",IFERROR(VLOOKUP(D255,'Lists'!$A$5:$B$44,2,FALSE),"Check category"))</f>
      </c>
      <c r="F255" s="13"/>
      <c r="G255" s="6"/>
      <c r="H255" s="14">
        <f>IF(F255="","",IF(G255="Yes",ROUND(F255*'Lists'!$F$5/(1+'Lists'!$F$5),2),0))</f>
      </c>
      <c r="I255" s="14">
        <f>IF(F255="","",F255-N(H255))</f>
      </c>
      <c r="J255" s="6"/>
      <c r="K255" s="6"/>
    </row>
    <row r="256" spans="1:11" x14ac:dyDescent="0.25">
      <c r="A256" s="11"/>
      <c r="B256" s="6"/>
      <c r="C256" s="6"/>
      <c r="D256" s="6"/>
      <c r="E256" s="12">
        <f>IF(D256="","",IFERROR(VLOOKUP(D256,'Lists'!$A$5:$B$44,2,FALSE),"Check category"))</f>
      </c>
      <c r="F256" s="13"/>
      <c r="G256" s="6"/>
      <c r="H256" s="14">
        <f>IF(F256="","",IF(G256="Yes",ROUND(F256*'Lists'!$F$5/(1+'Lists'!$F$5),2),0))</f>
      </c>
      <c r="I256" s="14">
        <f>IF(F256="","",F256-N(H256))</f>
      </c>
      <c r="J256" s="6"/>
      <c r="K256" s="6"/>
    </row>
    <row r="257" spans="1:11" x14ac:dyDescent="0.25">
      <c r="A257" s="11"/>
      <c r="B257" s="6"/>
      <c r="C257" s="6"/>
      <c r="D257" s="6"/>
      <c r="E257" s="12">
        <f>IF(D257="","",IFERROR(VLOOKUP(D257,'Lists'!$A$5:$B$44,2,FALSE),"Check category"))</f>
      </c>
      <c r="F257" s="13"/>
      <c r="G257" s="6"/>
      <c r="H257" s="14">
        <f>IF(F257="","",IF(G257="Yes",ROUND(F257*'Lists'!$F$5/(1+'Lists'!$F$5),2),0))</f>
      </c>
      <c r="I257" s="14">
        <f>IF(F257="","",F257-N(H257))</f>
      </c>
      <c r="J257" s="6"/>
      <c r="K257" s="6"/>
    </row>
    <row r="258" spans="1:11" x14ac:dyDescent="0.25">
      <c r="A258" s="11"/>
      <c r="B258" s="6"/>
      <c r="C258" s="6"/>
      <c r="D258" s="6"/>
      <c r="E258" s="12">
        <f>IF(D258="","",IFERROR(VLOOKUP(D258,'Lists'!$A$5:$B$44,2,FALSE),"Check category"))</f>
      </c>
      <c r="F258" s="13"/>
      <c r="G258" s="6"/>
      <c r="H258" s="14">
        <f>IF(F258="","",IF(G258="Yes",ROUND(F258*'Lists'!$F$5/(1+'Lists'!$F$5),2),0))</f>
      </c>
      <c r="I258" s="14">
        <f>IF(F258="","",F258-N(H258))</f>
      </c>
      <c r="J258" s="6"/>
      <c r="K258" s="6"/>
    </row>
    <row r="259" spans="1:11" x14ac:dyDescent="0.25">
      <c r="A259" s="11"/>
      <c r="B259" s="6"/>
      <c r="C259" s="6"/>
      <c r="D259" s="6"/>
      <c r="E259" s="12">
        <f>IF(D259="","",IFERROR(VLOOKUP(D259,'Lists'!$A$5:$B$44,2,FALSE),"Check category"))</f>
      </c>
      <c r="F259" s="13"/>
      <c r="G259" s="6"/>
      <c r="H259" s="14">
        <f>IF(F259="","",IF(G259="Yes",ROUND(F259*'Lists'!$F$5/(1+'Lists'!$F$5),2),0))</f>
      </c>
      <c r="I259" s="14">
        <f>IF(F259="","",F259-N(H259))</f>
      </c>
      <c r="J259" s="6"/>
      <c r="K259" s="6"/>
    </row>
    <row r="260" spans="1:11" x14ac:dyDescent="0.25">
      <c r="A260" s="11"/>
      <c r="B260" s="6"/>
      <c r="C260" s="6"/>
      <c r="D260" s="6"/>
      <c r="E260" s="12">
        <f>IF(D260="","",IFERROR(VLOOKUP(D260,'Lists'!$A$5:$B$44,2,FALSE),"Check category"))</f>
      </c>
      <c r="F260" s="13"/>
      <c r="G260" s="6"/>
      <c r="H260" s="14">
        <f>IF(F260="","",IF(G260="Yes",ROUND(F260*'Lists'!$F$5/(1+'Lists'!$F$5),2),0))</f>
      </c>
      <c r="I260" s="14">
        <f>IF(F260="","",F260-N(H260))</f>
      </c>
      <c r="J260" s="6"/>
      <c r="K260" s="6"/>
    </row>
    <row r="261" spans="1:11" x14ac:dyDescent="0.25">
      <c r="A261" s="11"/>
      <c r="B261" s="6"/>
      <c r="C261" s="6"/>
      <c r="D261" s="6"/>
      <c r="E261" s="12">
        <f>IF(D261="","",IFERROR(VLOOKUP(D261,'Lists'!$A$5:$B$44,2,FALSE),"Check category"))</f>
      </c>
      <c r="F261" s="13"/>
      <c r="G261" s="6"/>
      <c r="H261" s="14">
        <f>IF(F261="","",IF(G261="Yes",ROUND(F261*'Lists'!$F$5/(1+'Lists'!$F$5),2),0))</f>
      </c>
      <c r="I261" s="14">
        <f>IF(F261="","",F261-N(H261))</f>
      </c>
      <c r="J261" s="6"/>
      <c r="K261" s="6"/>
    </row>
    <row r="262" spans="1:11" x14ac:dyDescent="0.25">
      <c r="A262" s="11"/>
      <c r="B262" s="6"/>
      <c r="C262" s="6"/>
      <c r="D262" s="6"/>
      <c r="E262" s="12">
        <f>IF(D262="","",IFERROR(VLOOKUP(D262,'Lists'!$A$5:$B$44,2,FALSE),"Check category"))</f>
      </c>
      <c r="F262" s="13"/>
      <c r="G262" s="6"/>
      <c r="H262" s="14">
        <f>IF(F262="","",IF(G262="Yes",ROUND(F262*'Lists'!$F$5/(1+'Lists'!$F$5),2),0))</f>
      </c>
      <c r="I262" s="14">
        <f>IF(F262="","",F262-N(H262))</f>
      </c>
      <c r="J262" s="6"/>
      <c r="K262" s="6"/>
    </row>
    <row r="263" spans="1:11" x14ac:dyDescent="0.25">
      <c r="A263" s="11"/>
      <c r="B263" s="6"/>
      <c r="C263" s="6"/>
      <c r="D263" s="6"/>
      <c r="E263" s="12">
        <f>IF(D263="","",IFERROR(VLOOKUP(D263,'Lists'!$A$5:$B$44,2,FALSE),"Check category"))</f>
      </c>
      <c r="F263" s="13"/>
      <c r="G263" s="6"/>
      <c r="H263" s="14">
        <f>IF(F263="","",IF(G263="Yes",ROUND(F263*'Lists'!$F$5/(1+'Lists'!$F$5),2),0))</f>
      </c>
      <c r="I263" s="14">
        <f>IF(F263="","",F263-N(H263))</f>
      </c>
      <c r="J263" s="6"/>
      <c r="K263" s="6"/>
    </row>
    <row r="264" spans="1:11" x14ac:dyDescent="0.25">
      <c r="A264" s="11"/>
      <c r="B264" s="6"/>
      <c r="C264" s="6"/>
      <c r="D264" s="6"/>
      <c r="E264" s="12">
        <f>IF(D264="","",IFERROR(VLOOKUP(D264,'Lists'!$A$5:$B$44,2,FALSE),"Check category"))</f>
      </c>
      <c r="F264" s="13"/>
      <c r="G264" s="6"/>
      <c r="H264" s="14">
        <f>IF(F264="","",IF(G264="Yes",ROUND(F264*'Lists'!$F$5/(1+'Lists'!$F$5),2),0))</f>
      </c>
      <c r="I264" s="14">
        <f>IF(F264="","",F264-N(H264))</f>
      </c>
      <c r="J264" s="6"/>
      <c r="K264" s="6"/>
    </row>
    <row r="265" spans="1:11" x14ac:dyDescent="0.25">
      <c r="A265" s="11"/>
      <c r="B265" s="6"/>
      <c r="C265" s="6"/>
      <c r="D265" s="6"/>
      <c r="E265" s="12">
        <f>IF(D265="","",IFERROR(VLOOKUP(D265,'Lists'!$A$5:$B$44,2,FALSE),"Check category"))</f>
      </c>
      <c r="F265" s="13"/>
      <c r="G265" s="6"/>
      <c r="H265" s="14">
        <f>IF(F265="","",IF(G265="Yes",ROUND(F265*'Lists'!$F$5/(1+'Lists'!$F$5),2),0))</f>
      </c>
      <c r="I265" s="14">
        <f>IF(F265="","",F265-N(H265))</f>
      </c>
      <c r="J265" s="6"/>
      <c r="K265" s="6"/>
    </row>
    <row r="266" spans="1:11" x14ac:dyDescent="0.25">
      <c r="A266" s="11"/>
      <c r="B266" s="6"/>
      <c r="C266" s="6"/>
      <c r="D266" s="6"/>
      <c r="E266" s="12">
        <f>IF(D266="","",IFERROR(VLOOKUP(D266,'Lists'!$A$5:$B$44,2,FALSE),"Check category"))</f>
      </c>
      <c r="F266" s="13"/>
      <c r="G266" s="6"/>
      <c r="H266" s="14">
        <f>IF(F266="","",IF(G266="Yes",ROUND(F266*'Lists'!$F$5/(1+'Lists'!$F$5),2),0))</f>
      </c>
      <c r="I266" s="14">
        <f>IF(F266="","",F266-N(H266))</f>
      </c>
      <c r="J266" s="6"/>
      <c r="K266" s="6"/>
    </row>
    <row r="267" spans="1:11" x14ac:dyDescent="0.25">
      <c r="A267" s="11"/>
      <c r="B267" s="6"/>
      <c r="C267" s="6"/>
      <c r="D267" s="6"/>
      <c r="E267" s="12">
        <f>IF(D267="","",IFERROR(VLOOKUP(D267,'Lists'!$A$5:$B$44,2,FALSE),"Check category"))</f>
      </c>
      <c r="F267" s="13"/>
      <c r="G267" s="6"/>
      <c r="H267" s="14">
        <f>IF(F267="","",IF(G267="Yes",ROUND(F267*'Lists'!$F$5/(1+'Lists'!$F$5),2),0))</f>
      </c>
      <c r="I267" s="14">
        <f>IF(F267="","",F267-N(H267))</f>
      </c>
      <c r="J267" s="6"/>
      <c r="K267" s="6"/>
    </row>
    <row r="268" spans="1:11" x14ac:dyDescent="0.25">
      <c r="A268" s="11"/>
      <c r="B268" s="6"/>
      <c r="C268" s="6"/>
      <c r="D268" s="6"/>
      <c r="E268" s="12">
        <f>IF(D268="","",IFERROR(VLOOKUP(D268,'Lists'!$A$5:$B$44,2,FALSE),"Check category"))</f>
      </c>
      <c r="F268" s="13"/>
      <c r="G268" s="6"/>
      <c r="H268" s="14">
        <f>IF(F268="","",IF(G268="Yes",ROUND(F268*'Lists'!$F$5/(1+'Lists'!$F$5),2),0))</f>
      </c>
      <c r="I268" s="14">
        <f>IF(F268="","",F268-N(H268))</f>
      </c>
      <c r="J268" s="6"/>
      <c r="K268" s="6"/>
    </row>
    <row r="269" spans="1:11" x14ac:dyDescent="0.25">
      <c r="A269" s="11"/>
      <c r="B269" s="6"/>
      <c r="C269" s="6"/>
      <c r="D269" s="6"/>
      <c r="E269" s="12">
        <f>IF(D269="","",IFERROR(VLOOKUP(D269,'Lists'!$A$5:$B$44,2,FALSE),"Check category"))</f>
      </c>
      <c r="F269" s="13"/>
      <c r="G269" s="6"/>
      <c r="H269" s="14">
        <f>IF(F269="","",IF(G269="Yes",ROUND(F269*'Lists'!$F$5/(1+'Lists'!$F$5),2),0))</f>
      </c>
      <c r="I269" s="14">
        <f>IF(F269="","",F269-N(H269))</f>
      </c>
      <c r="J269" s="6"/>
      <c r="K269" s="6"/>
    </row>
    <row r="270" spans="1:11" x14ac:dyDescent="0.25">
      <c r="A270" s="11"/>
      <c r="B270" s="6"/>
      <c r="C270" s="6"/>
      <c r="D270" s="6"/>
      <c r="E270" s="12">
        <f>IF(D270="","",IFERROR(VLOOKUP(D270,'Lists'!$A$5:$B$44,2,FALSE),"Check category"))</f>
      </c>
      <c r="F270" s="13"/>
      <c r="G270" s="6"/>
      <c r="H270" s="14">
        <f>IF(F270="","",IF(G270="Yes",ROUND(F270*'Lists'!$F$5/(1+'Lists'!$F$5),2),0))</f>
      </c>
      <c r="I270" s="14">
        <f>IF(F270="","",F270-N(H270))</f>
      </c>
      <c r="J270" s="6"/>
      <c r="K270" s="6"/>
    </row>
    <row r="271" spans="1:11" x14ac:dyDescent="0.25">
      <c r="A271" s="11"/>
      <c r="B271" s="6"/>
      <c r="C271" s="6"/>
      <c r="D271" s="6"/>
      <c r="E271" s="12">
        <f>IF(D271="","",IFERROR(VLOOKUP(D271,'Lists'!$A$5:$B$44,2,FALSE),"Check category"))</f>
      </c>
      <c r="F271" s="13"/>
      <c r="G271" s="6"/>
      <c r="H271" s="14">
        <f>IF(F271="","",IF(G271="Yes",ROUND(F271*'Lists'!$F$5/(1+'Lists'!$F$5),2),0))</f>
      </c>
      <c r="I271" s="14">
        <f>IF(F271="","",F271-N(H271))</f>
      </c>
      <c r="J271" s="6"/>
      <c r="K271" s="6"/>
    </row>
    <row r="272" spans="1:11" x14ac:dyDescent="0.25">
      <c r="A272" s="11"/>
      <c r="B272" s="6"/>
      <c r="C272" s="6"/>
      <c r="D272" s="6"/>
      <c r="E272" s="12">
        <f>IF(D272="","",IFERROR(VLOOKUP(D272,'Lists'!$A$5:$B$44,2,FALSE),"Check category"))</f>
      </c>
      <c r="F272" s="13"/>
      <c r="G272" s="6"/>
      <c r="H272" s="14">
        <f>IF(F272="","",IF(G272="Yes",ROUND(F272*'Lists'!$F$5/(1+'Lists'!$F$5),2),0))</f>
      </c>
      <c r="I272" s="14">
        <f>IF(F272="","",F272-N(H272))</f>
      </c>
      <c r="J272" s="6"/>
      <c r="K272" s="6"/>
    </row>
    <row r="273" spans="1:11" x14ac:dyDescent="0.25">
      <c r="A273" s="11"/>
      <c r="B273" s="6"/>
      <c r="C273" s="6"/>
      <c r="D273" s="6"/>
      <c r="E273" s="12">
        <f>IF(D273="","",IFERROR(VLOOKUP(D273,'Lists'!$A$5:$B$44,2,FALSE),"Check category"))</f>
      </c>
      <c r="F273" s="13"/>
      <c r="G273" s="6"/>
      <c r="H273" s="14">
        <f>IF(F273="","",IF(G273="Yes",ROUND(F273*'Lists'!$F$5/(1+'Lists'!$F$5),2),0))</f>
      </c>
      <c r="I273" s="14">
        <f>IF(F273="","",F273-N(H273))</f>
      </c>
      <c r="J273" s="6"/>
      <c r="K273" s="6"/>
    </row>
    <row r="274" spans="1:11" x14ac:dyDescent="0.25">
      <c r="A274" s="11"/>
      <c r="B274" s="6"/>
      <c r="C274" s="6"/>
      <c r="D274" s="6"/>
      <c r="E274" s="12">
        <f>IF(D274="","",IFERROR(VLOOKUP(D274,'Lists'!$A$5:$B$44,2,FALSE),"Check category"))</f>
      </c>
      <c r="F274" s="13"/>
      <c r="G274" s="6"/>
      <c r="H274" s="14">
        <f>IF(F274="","",IF(G274="Yes",ROUND(F274*'Lists'!$F$5/(1+'Lists'!$F$5),2),0))</f>
      </c>
      <c r="I274" s="14">
        <f>IF(F274="","",F274-N(H274))</f>
      </c>
      <c r="J274" s="6"/>
      <c r="K274" s="6"/>
    </row>
    <row r="275" spans="1:11" x14ac:dyDescent="0.25">
      <c r="A275" s="11"/>
      <c r="B275" s="6"/>
      <c r="C275" s="6"/>
      <c r="D275" s="6"/>
      <c r="E275" s="12">
        <f>IF(D275="","",IFERROR(VLOOKUP(D275,'Lists'!$A$5:$B$44,2,FALSE),"Check category"))</f>
      </c>
      <c r="F275" s="13"/>
      <c r="G275" s="6"/>
      <c r="H275" s="14">
        <f>IF(F275="","",IF(G275="Yes",ROUND(F275*'Lists'!$F$5/(1+'Lists'!$F$5),2),0))</f>
      </c>
      <c r="I275" s="14">
        <f>IF(F275="","",F275-N(H275))</f>
      </c>
      <c r="J275" s="6"/>
      <c r="K275" s="6"/>
    </row>
    <row r="276" spans="1:11" x14ac:dyDescent="0.25">
      <c r="A276" s="11"/>
      <c r="B276" s="6"/>
      <c r="C276" s="6"/>
      <c r="D276" s="6"/>
      <c r="E276" s="12">
        <f>IF(D276="","",IFERROR(VLOOKUP(D276,'Lists'!$A$5:$B$44,2,FALSE),"Check category"))</f>
      </c>
      <c r="F276" s="13"/>
      <c r="G276" s="6"/>
      <c r="H276" s="14">
        <f>IF(F276="","",IF(G276="Yes",ROUND(F276*'Lists'!$F$5/(1+'Lists'!$F$5),2),0))</f>
      </c>
      <c r="I276" s="14">
        <f>IF(F276="","",F276-N(H276))</f>
      </c>
      <c r="J276" s="6"/>
      <c r="K276" s="6"/>
    </row>
    <row r="277" spans="1:11" x14ac:dyDescent="0.25">
      <c r="A277" s="11"/>
      <c r="B277" s="6"/>
      <c r="C277" s="6"/>
      <c r="D277" s="6"/>
      <c r="E277" s="12">
        <f>IF(D277="","",IFERROR(VLOOKUP(D277,'Lists'!$A$5:$B$44,2,FALSE),"Check category"))</f>
      </c>
      <c r="F277" s="13"/>
      <c r="G277" s="6"/>
      <c r="H277" s="14">
        <f>IF(F277="","",IF(G277="Yes",ROUND(F277*'Lists'!$F$5/(1+'Lists'!$F$5),2),0))</f>
      </c>
      <c r="I277" s="14">
        <f>IF(F277="","",F277-N(H277))</f>
      </c>
      <c r="J277" s="6"/>
      <c r="K277" s="6"/>
    </row>
    <row r="278" spans="1:11" x14ac:dyDescent="0.25">
      <c r="A278" s="11"/>
      <c r="B278" s="6"/>
      <c r="C278" s="6"/>
      <c r="D278" s="6"/>
      <c r="E278" s="12">
        <f>IF(D278="","",IFERROR(VLOOKUP(D278,'Lists'!$A$5:$B$44,2,FALSE),"Check category"))</f>
      </c>
      <c r="F278" s="13"/>
      <c r="G278" s="6"/>
      <c r="H278" s="14">
        <f>IF(F278="","",IF(G278="Yes",ROUND(F278*'Lists'!$F$5/(1+'Lists'!$F$5),2),0))</f>
      </c>
      <c r="I278" s="14">
        <f>IF(F278="","",F278-N(H278))</f>
      </c>
      <c r="J278" s="6"/>
      <c r="K278" s="6"/>
    </row>
    <row r="279" spans="1:11" x14ac:dyDescent="0.25">
      <c r="A279" s="11"/>
      <c r="B279" s="6"/>
      <c r="C279" s="6"/>
      <c r="D279" s="6"/>
      <c r="E279" s="12">
        <f>IF(D279="","",IFERROR(VLOOKUP(D279,'Lists'!$A$5:$B$44,2,FALSE),"Check category"))</f>
      </c>
      <c r="F279" s="13"/>
      <c r="G279" s="6"/>
      <c r="H279" s="14">
        <f>IF(F279="","",IF(G279="Yes",ROUND(F279*'Lists'!$F$5/(1+'Lists'!$F$5),2),0))</f>
      </c>
      <c r="I279" s="14">
        <f>IF(F279="","",F279-N(H279))</f>
      </c>
      <c r="J279" s="6"/>
      <c r="K279" s="6"/>
    </row>
    <row r="280" spans="1:11" x14ac:dyDescent="0.25">
      <c r="A280" s="11"/>
      <c r="B280" s="6"/>
      <c r="C280" s="6"/>
      <c r="D280" s="6"/>
      <c r="E280" s="12">
        <f>IF(D280="","",IFERROR(VLOOKUP(D280,'Lists'!$A$5:$B$44,2,FALSE),"Check category"))</f>
      </c>
      <c r="F280" s="13"/>
      <c r="G280" s="6"/>
      <c r="H280" s="14">
        <f>IF(F280="","",IF(G280="Yes",ROUND(F280*'Lists'!$F$5/(1+'Lists'!$F$5),2),0))</f>
      </c>
      <c r="I280" s="14">
        <f>IF(F280="","",F280-N(H280))</f>
      </c>
      <c r="J280" s="6"/>
      <c r="K280" s="6"/>
    </row>
    <row r="281" spans="1:11" x14ac:dyDescent="0.25">
      <c r="A281" s="11"/>
      <c r="B281" s="6"/>
      <c r="C281" s="6"/>
      <c r="D281" s="6"/>
      <c r="E281" s="12">
        <f>IF(D281="","",IFERROR(VLOOKUP(D281,'Lists'!$A$5:$B$44,2,FALSE),"Check category"))</f>
      </c>
      <c r="F281" s="13"/>
      <c r="G281" s="6"/>
      <c r="H281" s="14">
        <f>IF(F281="","",IF(G281="Yes",ROUND(F281*'Lists'!$F$5/(1+'Lists'!$F$5),2),0))</f>
      </c>
      <c r="I281" s="14">
        <f>IF(F281="","",F281-N(H281))</f>
      </c>
      <c r="J281" s="6"/>
      <c r="K281" s="6"/>
    </row>
    <row r="282" spans="1:11" x14ac:dyDescent="0.25">
      <c r="A282" s="11"/>
      <c r="B282" s="6"/>
      <c r="C282" s="6"/>
      <c r="D282" s="6"/>
      <c r="E282" s="12">
        <f>IF(D282="","",IFERROR(VLOOKUP(D282,'Lists'!$A$5:$B$44,2,FALSE),"Check category"))</f>
      </c>
      <c r="F282" s="13"/>
      <c r="G282" s="6"/>
      <c r="H282" s="14">
        <f>IF(F282="","",IF(G282="Yes",ROUND(F282*'Lists'!$F$5/(1+'Lists'!$F$5),2),0))</f>
      </c>
      <c r="I282" s="14">
        <f>IF(F282="","",F282-N(H282))</f>
      </c>
      <c r="J282" s="6"/>
      <c r="K282" s="6"/>
    </row>
    <row r="283" spans="1:11" x14ac:dyDescent="0.25">
      <c r="A283" s="11"/>
      <c r="B283" s="6"/>
      <c r="C283" s="6"/>
      <c r="D283" s="6"/>
      <c r="E283" s="12">
        <f>IF(D283="","",IFERROR(VLOOKUP(D283,'Lists'!$A$5:$B$44,2,FALSE),"Check category"))</f>
      </c>
      <c r="F283" s="13"/>
      <c r="G283" s="6"/>
      <c r="H283" s="14">
        <f>IF(F283="","",IF(G283="Yes",ROUND(F283*'Lists'!$F$5/(1+'Lists'!$F$5),2),0))</f>
      </c>
      <c r="I283" s="14">
        <f>IF(F283="","",F283-N(H283))</f>
      </c>
      <c r="J283" s="6"/>
      <c r="K283" s="6"/>
    </row>
    <row r="284" spans="1:11" x14ac:dyDescent="0.25">
      <c r="A284" s="11"/>
      <c r="B284" s="6"/>
      <c r="C284" s="6"/>
      <c r="D284" s="6"/>
      <c r="E284" s="12">
        <f>IF(D284="","",IFERROR(VLOOKUP(D284,'Lists'!$A$5:$B$44,2,FALSE),"Check category"))</f>
      </c>
      <c r="F284" s="13"/>
      <c r="G284" s="6"/>
      <c r="H284" s="14">
        <f>IF(F284="","",IF(G284="Yes",ROUND(F284*'Lists'!$F$5/(1+'Lists'!$F$5),2),0))</f>
      </c>
      <c r="I284" s="14">
        <f>IF(F284="","",F284-N(H284))</f>
      </c>
      <c r="J284" s="6"/>
      <c r="K284" s="6"/>
    </row>
    <row r="285" spans="1:11" x14ac:dyDescent="0.25">
      <c r="A285" s="11"/>
      <c r="B285" s="6"/>
      <c r="C285" s="6"/>
      <c r="D285" s="6"/>
      <c r="E285" s="12">
        <f>IF(D285="","",IFERROR(VLOOKUP(D285,'Lists'!$A$5:$B$44,2,FALSE),"Check category"))</f>
      </c>
      <c r="F285" s="13"/>
      <c r="G285" s="6"/>
      <c r="H285" s="14">
        <f>IF(F285="","",IF(G285="Yes",ROUND(F285*'Lists'!$F$5/(1+'Lists'!$F$5),2),0))</f>
      </c>
      <c r="I285" s="14">
        <f>IF(F285="","",F285-N(H285))</f>
      </c>
      <c r="J285" s="6"/>
      <c r="K285" s="6"/>
    </row>
    <row r="286" spans="1:11" x14ac:dyDescent="0.25">
      <c r="A286" s="11"/>
      <c r="B286" s="6"/>
      <c r="C286" s="6"/>
      <c r="D286" s="6"/>
      <c r="E286" s="12">
        <f>IF(D286="","",IFERROR(VLOOKUP(D286,'Lists'!$A$5:$B$44,2,FALSE),"Check category"))</f>
      </c>
      <c r="F286" s="13"/>
      <c r="G286" s="6"/>
      <c r="H286" s="14">
        <f>IF(F286="","",IF(G286="Yes",ROUND(F286*'Lists'!$F$5/(1+'Lists'!$F$5),2),0))</f>
      </c>
      <c r="I286" s="14">
        <f>IF(F286="","",F286-N(H286))</f>
      </c>
      <c r="J286" s="6"/>
      <c r="K286" s="6"/>
    </row>
    <row r="287" spans="1:11" x14ac:dyDescent="0.25">
      <c r="A287" s="11"/>
      <c r="B287" s="6"/>
      <c r="C287" s="6"/>
      <c r="D287" s="6"/>
      <c r="E287" s="12">
        <f>IF(D287="","",IFERROR(VLOOKUP(D287,'Lists'!$A$5:$B$44,2,FALSE),"Check category"))</f>
      </c>
      <c r="F287" s="13"/>
      <c r="G287" s="6"/>
      <c r="H287" s="14">
        <f>IF(F287="","",IF(G287="Yes",ROUND(F287*'Lists'!$F$5/(1+'Lists'!$F$5),2),0))</f>
      </c>
      <c r="I287" s="14">
        <f>IF(F287="","",F287-N(H287))</f>
      </c>
      <c r="J287" s="6"/>
      <c r="K287" s="6"/>
    </row>
    <row r="288" spans="1:11" x14ac:dyDescent="0.25">
      <c r="A288" s="11"/>
      <c r="B288" s="6"/>
      <c r="C288" s="6"/>
      <c r="D288" s="6"/>
      <c r="E288" s="12">
        <f>IF(D288="","",IFERROR(VLOOKUP(D288,'Lists'!$A$5:$B$44,2,FALSE),"Check category"))</f>
      </c>
      <c r="F288" s="13"/>
      <c r="G288" s="6"/>
      <c r="H288" s="14">
        <f>IF(F288="","",IF(G288="Yes",ROUND(F288*'Lists'!$F$5/(1+'Lists'!$F$5),2),0))</f>
      </c>
      <c r="I288" s="14">
        <f>IF(F288="","",F288-N(H288))</f>
      </c>
      <c r="J288" s="6"/>
      <c r="K288" s="6"/>
    </row>
    <row r="289" spans="1:11" x14ac:dyDescent="0.25">
      <c r="A289" s="11"/>
      <c r="B289" s="6"/>
      <c r="C289" s="6"/>
      <c r="D289" s="6"/>
      <c r="E289" s="12">
        <f>IF(D289="","",IFERROR(VLOOKUP(D289,'Lists'!$A$5:$B$44,2,FALSE),"Check category"))</f>
      </c>
      <c r="F289" s="13"/>
      <c r="G289" s="6"/>
      <c r="H289" s="14">
        <f>IF(F289="","",IF(G289="Yes",ROUND(F289*'Lists'!$F$5/(1+'Lists'!$F$5),2),0))</f>
      </c>
      <c r="I289" s="14">
        <f>IF(F289="","",F289-N(H289))</f>
      </c>
      <c r="J289" s="6"/>
      <c r="K289" s="6"/>
    </row>
    <row r="290" spans="1:11" x14ac:dyDescent="0.25">
      <c r="A290" s="11"/>
      <c r="B290" s="6"/>
      <c r="C290" s="6"/>
      <c r="D290" s="6"/>
      <c r="E290" s="12">
        <f>IF(D290="","",IFERROR(VLOOKUP(D290,'Lists'!$A$5:$B$44,2,FALSE),"Check category"))</f>
      </c>
      <c r="F290" s="13"/>
      <c r="G290" s="6"/>
      <c r="H290" s="14">
        <f>IF(F290="","",IF(G290="Yes",ROUND(F290*'Lists'!$F$5/(1+'Lists'!$F$5),2),0))</f>
      </c>
      <c r="I290" s="14">
        <f>IF(F290="","",F290-N(H290))</f>
      </c>
      <c r="J290" s="6"/>
      <c r="K290" s="6"/>
    </row>
    <row r="291" spans="1:11" x14ac:dyDescent="0.25">
      <c r="A291" s="11"/>
      <c r="B291" s="6"/>
      <c r="C291" s="6"/>
      <c r="D291" s="6"/>
      <c r="E291" s="12">
        <f>IF(D291="","",IFERROR(VLOOKUP(D291,'Lists'!$A$5:$B$44,2,FALSE),"Check category"))</f>
      </c>
      <c r="F291" s="13"/>
      <c r="G291" s="6"/>
      <c r="H291" s="14">
        <f>IF(F291="","",IF(G291="Yes",ROUND(F291*'Lists'!$F$5/(1+'Lists'!$F$5),2),0))</f>
      </c>
      <c r="I291" s="14">
        <f>IF(F291="","",F291-N(H291))</f>
      </c>
      <c r="J291" s="6"/>
      <c r="K291" s="6"/>
    </row>
    <row r="292" spans="1:11" x14ac:dyDescent="0.25">
      <c r="A292" s="11"/>
      <c r="B292" s="6"/>
      <c r="C292" s="6"/>
      <c r="D292" s="6"/>
      <c r="E292" s="12">
        <f>IF(D292="","",IFERROR(VLOOKUP(D292,'Lists'!$A$5:$B$44,2,FALSE),"Check category"))</f>
      </c>
      <c r="F292" s="13"/>
      <c r="G292" s="6"/>
      <c r="H292" s="14">
        <f>IF(F292="","",IF(G292="Yes",ROUND(F292*'Lists'!$F$5/(1+'Lists'!$F$5),2),0))</f>
      </c>
      <c r="I292" s="14">
        <f>IF(F292="","",F292-N(H292))</f>
      </c>
      <c r="J292" s="6"/>
      <c r="K292" s="6"/>
    </row>
    <row r="293" spans="1:11" x14ac:dyDescent="0.25">
      <c r="A293" s="11"/>
      <c r="B293" s="6"/>
      <c r="C293" s="6"/>
      <c r="D293" s="6"/>
      <c r="E293" s="12">
        <f>IF(D293="","",IFERROR(VLOOKUP(D293,'Lists'!$A$5:$B$44,2,FALSE),"Check category"))</f>
      </c>
      <c r="F293" s="13"/>
      <c r="G293" s="6"/>
      <c r="H293" s="14">
        <f>IF(F293="","",IF(G293="Yes",ROUND(F293*'Lists'!$F$5/(1+'Lists'!$F$5),2),0))</f>
      </c>
      <c r="I293" s="14">
        <f>IF(F293="","",F293-N(H293))</f>
      </c>
      <c r="J293" s="6"/>
      <c r="K293" s="6"/>
    </row>
    <row r="294" spans="1:11" x14ac:dyDescent="0.25">
      <c r="A294" s="11"/>
      <c r="B294" s="6"/>
      <c r="C294" s="6"/>
      <c r="D294" s="6"/>
      <c r="E294" s="12">
        <f>IF(D294="","",IFERROR(VLOOKUP(D294,'Lists'!$A$5:$B$44,2,FALSE),"Check category"))</f>
      </c>
      <c r="F294" s="13"/>
      <c r="G294" s="6"/>
      <c r="H294" s="14">
        <f>IF(F294="","",IF(G294="Yes",ROUND(F294*'Lists'!$F$5/(1+'Lists'!$F$5),2),0))</f>
      </c>
      <c r="I294" s="14">
        <f>IF(F294="","",F294-N(H294))</f>
      </c>
      <c r="J294" s="6"/>
      <c r="K294" s="6"/>
    </row>
    <row r="295" spans="1:11" x14ac:dyDescent="0.25">
      <c r="A295" s="11"/>
      <c r="B295" s="6"/>
      <c r="C295" s="6"/>
      <c r="D295" s="6"/>
      <c r="E295" s="12">
        <f>IF(D295="","",IFERROR(VLOOKUP(D295,'Lists'!$A$5:$B$44,2,FALSE),"Check category"))</f>
      </c>
      <c r="F295" s="13"/>
      <c r="G295" s="6"/>
      <c r="H295" s="14">
        <f>IF(F295="","",IF(G295="Yes",ROUND(F295*'Lists'!$F$5/(1+'Lists'!$F$5),2),0))</f>
      </c>
      <c r="I295" s="14">
        <f>IF(F295="","",F295-N(H295))</f>
      </c>
      <c r="J295" s="6"/>
      <c r="K295" s="6"/>
    </row>
    <row r="296" spans="1:11" x14ac:dyDescent="0.25">
      <c r="A296" s="11"/>
      <c r="B296" s="6"/>
      <c r="C296" s="6"/>
      <c r="D296" s="6"/>
      <c r="E296" s="12">
        <f>IF(D296="","",IFERROR(VLOOKUP(D296,'Lists'!$A$5:$B$44,2,FALSE),"Check category"))</f>
      </c>
      <c r="F296" s="13"/>
      <c r="G296" s="6"/>
      <c r="H296" s="14">
        <f>IF(F296="","",IF(G296="Yes",ROUND(F296*'Lists'!$F$5/(1+'Lists'!$F$5),2),0))</f>
      </c>
      <c r="I296" s="14">
        <f>IF(F296="","",F296-N(H296))</f>
      </c>
      <c r="J296" s="6"/>
      <c r="K296" s="6"/>
    </row>
    <row r="297" spans="1:11" x14ac:dyDescent="0.25">
      <c r="A297" s="11"/>
      <c r="B297" s="6"/>
      <c r="C297" s="6"/>
      <c r="D297" s="6"/>
      <c r="E297" s="12">
        <f>IF(D297="","",IFERROR(VLOOKUP(D297,'Lists'!$A$5:$B$44,2,FALSE),"Check category"))</f>
      </c>
      <c r="F297" s="13"/>
      <c r="G297" s="6"/>
      <c r="H297" s="14">
        <f>IF(F297="","",IF(G297="Yes",ROUND(F297*'Lists'!$F$5/(1+'Lists'!$F$5),2),0))</f>
      </c>
      <c r="I297" s="14">
        <f>IF(F297="","",F297-N(H297))</f>
      </c>
      <c r="J297" s="6"/>
      <c r="K297" s="6"/>
    </row>
    <row r="298" spans="1:11" x14ac:dyDescent="0.25">
      <c r="A298" s="11"/>
      <c r="B298" s="6"/>
      <c r="C298" s="6"/>
      <c r="D298" s="6"/>
      <c r="E298" s="12">
        <f>IF(D298="","",IFERROR(VLOOKUP(D298,'Lists'!$A$5:$B$44,2,FALSE),"Check category"))</f>
      </c>
      <c r="F298" s="13"/>
      <c r="G298" s="6"/>
      <c r="H298" s="14">
        <f>IF(F298="","",IF(G298="Yes",ROUND(F298*'Lists'!$F$5/(1+'Lists'!$F$5),2),0))</f>
      </c>
      <c r="I298" s="14">
        <f>IF(F298="","",F298-N(H298))</f>
      </c>
      <c r="J298" s="6"/>
      <c r="K298" s="6"/>
    </row>
    <row r="299" spans="1:11" x14ac:dyDescent="0.25">
      <c r="A299" s="11"/>
      <c r="B299" s="6"/>
      <c r="C299" s="6"/>
      <c r="D299" s="6"/>
      <c r="E299" s="12">
        <f>IF(D299="","",IFERROR(VLOOKUP(D299,'Lists'!$A$5:$B$44,2,FALSE),"Check category"))</f>
      </c>
      <c r="F299" s="13"/>
      <c r="G299" s="6"/>
      <c r="H299" s="14">
        <f>IF(F299="","",IF(G299="Yes",ROUND(F299*'Lists'!$F$5/(1+'Lists'!$F$5),2),0))</f>
      </c>
      <c r="I299" s="14">
        <f>IF(F299="","",F299-N(H299))</f>
      </c>
      <c r="J299" s="6"/>
      <c r="K299" s="6"/>
    </row>
    <row r="300" spans="1:11" x14ac:dyDescent="0.25">
      <c r="A300" s="11"/>
      <c r="B300" s="6"/>
      <c r="C300" s="6"/>
      <c r="D300" s="6"/>
      <c r="E300" s="12">
        <f>IF(D300="","",IFERROR(VLOOKUP(D300,'Lists'!$A$5:$B$44,2,FALSE),"Check category"))</f>
      </c>
      <c r="F300" s="13"/>
      <c r="G300" s="6"/>
      <c r="H300" s="14">
        <f>IF(F300="","",IF(G300="Yes",ROUND(F300*'Lists'!$F$5/(1+'Lists'!$F$5),2),0))</f>
      </c>
      <c r="I300" s="14">
        <f>IF(F300="","",F300-N(H300))</f>
      </c>
      <c r="J300" s="6"/>
      <c r="K300" s="6"/>
    </row>
    <row r="301" spans="1:11" x14ac:dyDescent="0.25">
      <c r="A301" s="11"/>
      <c r="B301" s="6"/>
      <c r="C301" s="6"/>
      <c r="D301" s="6"/>
      <c r="E301" s="12">
        <f>IF(D301="","",IFERROR(VLOOKUP(D301,'Lists'!$A$5:$B$44,2,FALSE),"Check category"))</f>
      </c>
      <c r="F301" s="13"/>
      <c r="G301" s="6"/>
      <c r="H301" s="14">
        <f>IF(F301="","",IF(G301="Yes",ROUND(F301*'Lists'!$F$5/(1+'Lists'!$F$5),2),0))</f>
      </c>
      <c r="I301" s="14">
        <f>IF(F301="","",F301-N(H301))</f>
      </c>
      <c r="J301" s="6"/>
      <c r="K301" s="6"/>
    </row>
    <row r="302" spans="1:11" x14ac:dyDescent="0.25">
      <c r="A302" s="11"/>
      <c r="B302" s="6"/>
      <c r="C302" s="6"/>
      <c r="D302" s="6"/>
      <c r="E302" s="12">
        <f>IF(D302="","",IFERROR(VLOOKUP(D302,'Lists'!$A$5:$B$44,2,FALSE),"Check category"))</f>
      </c>
      <c r="F302" s="13"/>
      <c r="G302" s="6"/>
      <c r="H302" s="14">
        <f>IF(F302="","",IF(G302="Yes",ROUND(F302*'Lists'!$F$5/(1+'Lists'!$F$5),2),0))</f>
      </c>
      <c r="I302" s="14">
        <f>IF(F302="","",F302-N(H302))</f>
      </c>
      <c r="J302" s="6"/>
      <c r="K302" s="6"/>
    </row>
    <row r="303" spans="1:11" x14ac:dyDescent="0.25">
      <c r="A303" s="11"/>
      <c r="B303" s="6"/>
      <c r="C303" s="6"/>
      <c r="D303" s="6"/>
      <c r="E303" s="12">
        <f>IF(D303="","",IFERROR(VLOOKUP(D303,'Lists'!$A$5:$B$44,2,FALSE),"Check category"))</f>
      </c>
      <c r="F303" s="13"/>
      <c r="G303" s="6"/>
      <c r="H303" s="14">
        <f>IF(F303="","",IF(G303="Yes",ROUND(F303*'Lists'!$F$5/(1+'Lists'!$F$5),2),0))</f>
      </c>
      <c r="I303" s="14">
        <f>IF(F303="","",F303-N(H303))</f>
      </c>
      <c r="J303" s="6"/>
      <c r="K303" s="6"/>
    </row>
    <row r="304" spans="1:11" x14ac:dyDescent="0.25">
      <c r="A304" s="11"/>
      <c r="B304" s="6"/>
      <c r="C304" s="6"/>
      <c r="D304" s="6"/>
      <c r="E304" s="12">
        <f>IF(D304="","",IFERROR(VLOOKUP(D304,'Lists'!$A$5:$B$44,2,FALSE),"Check category"))</f>
      </c>
      <c r="F304" s="13"/>
      <c r="G304" s="6"/>
      <c r="H304" s="14">
        <f>IF(F304="","",IF(G304="Yes",ROUND(F304*'Lists'!$F$5/(1+'Lists'!$F$5),2),0))</f>
      </c>
      <c r="I304" s="14">
        <f>IF(F304="","",F304-N(H304))</f>
      </c>
      <c r="J304" s="6"/>
      <c r="K304" s="6"/>
    </row>
    <row r="305" spans="1:11" x14ac:dyDescent="0.25">
      <c r="A305" s="11"/>
      <c r="B305" s="6"/>
      <c r="C305" s="6"/>
      <c r="D305" s="6"/>
      <c r="E305" s="12">
        <f>IF(D305="","",IFERROR(VLOOKUP(D305,'Lists'!$A$5:$B$44,2,FALSE),"Check category"))</f>
      </c>
      <c r="F305" s="13"/>
      <c r="G305" s="6"/>
      <c r="H305" s="14">
        <f>IF(F305="","",IF(G305="Yes",ROUND(F305*'Lists'!$F$5/(1+'Lists'!$F$5),2),0))</f>
      </c>
      <c r="I305" s="14">
        <f>IF(F305="","",F305-N(H305))</f>
      </c>
      <c r="J305" s="6"/>
      <c r="K305" s="6"/>
    </row>
    <row r="306" spans="1:11" x14ac:dyDescent="0.25">
      <c r="A306" s="11"/>
      <c r="B306" s="6"/>
      <c r="C306" s="6"/>
      <c r="D306" s="6"/>
      <c r="E306" s="12">
        <f>IF(D306="","",IFERROR(VLOOKUP(D306,'Lists'!$A$5:$B$44,2,FALSE),"Check category"))</f>
      </c>
      <c r="F306" s="13"/>
      <c r="G306" s="6"/>
      <c r="H306" s="14">
        <f>IF(F306="","",IF(G306="Yes",ROUND(F306*'Lists'!$F$5/(1+'Lists'!$F$5),2),0))</f>
      </c>
      <c r="I306" s="14">
        <f>IF(F306="","",F306-N(H306))</f>
      </c>
      <c r="J306" s="6"/>
      <c r="K306" s="6"/>
    </row>
    <row r="307" spans="1:11" x14ac:dyDescent="0.25">
      <c r="A307" s="11"/>
      <c r="B307" s="6"/>
      <c r="C307" s="6"/>
      <c r="D307" s="6"/>
      <c r="E307" s="12">
        <f>IF(D307="","",IFERROR(VLOOKUP(D307,'Lists'!$A$5:$B$44,2,FALSE),"Check category"))</f>
      </c>
      <c r="F307" s="13"/>
      <c r="G307" s="6"/>
      <c r="H307" s="14">
        <f>IF(F307="","",IF(G307="Yes",ROUND(F307*'Lists'!$F$5/(1+'Lists'!$F$5),2),0))</f>
      </c>
      <c r="I307" s="14">
        <f>IF(F307="","",F307-N(H307))</f>
      </c>
      <c r="J307" s="6"/>
      <c r="K307" s="6"/>
    </row>
    <row r="308" spans="1:11" x14ac:dyDescent="0.25">
      <c r="A308" s="11"/>
      <c r="B308" s="6"/>
      <c r="C308" s="6"/>
      <c r="D308" s="6"/>
      <c r="E308" s="12">
        <f>IF(D308="","",IFERROR(VLOOKUP(D308,'Lists'!$A$5:$B$44,2,FALSE),"Check category"))</f>
      </c>
      <c r="F308" s="13"/>
      <c r="G308" s="6"/>
      <c r="H308" s="14">
        <f>IF(F308="","",IF(G308="Yes",ROUND(F308*'Lists'!$F$5/(1+'Lists'!$F$5),2),0))</f>
      </c>
      <c r="I308" s="14">
        <f>IF(F308="","",F308-N(H308))</f>
      </c>
      <c r="J308" s="6"/>
      <c r="K308" s="6"/>
    </row>
    <row r="309" spans="1:11" x14ac:dyDescent="0.25">
      <c r="A309" s="11"/>
      <c r="B309" s="6"/>
      <c r="C309" s="6"/>
      <c r="D309" s="6"/>
      <c r="E309" s="12">
        <f>IF(D309="","",IFERROR(VLOOKUP(D309,'Lists'!$A$5:$B$44,2,FALSE),"Check category"))</f>
      </c>
      <c r="F309" s="13"/>
      <c r="G309" s="6"/>
      <c r="H309" s="14">
        <f>IF(F309="","",IF(G309="Yes",ROUND(F309*'Lists'!$F$5/(1+'Lists'!$F$5),2),0))</f>
      </c>
      <c r="I309" s="14">
        <f>IF(F309="","",F309-N(H309))</f>
      </c>
      <c r="J309" s="6"/>
      <c r="K309" s="6"/>
    </row>
    <row r="310" spans="1:11" x14ac:dyDescent="0.25">
      <c r="A310" s="11"/>
      <c r="B310" s="6"/>
      <c r="C310" s="6"/>
      <c r="D310" s="6"/>
      <c r="E310" s="12">
        <f>IF(D310="","",IFERROR(VLOOKUP(D310,'Lists'!$A$5:$B$44,2,FALSE),"Check category"))</f>
      </c>
      <c r="F310" s="13"/>
      <c r="G310" s="6"/>
      <c r="H310" s="14">
        <f>IF(F310="","",IF(G310="Yes",ROUND(F310*'Lists'!$F$5/(1+'Lists'!$F$5),2),0))</f>
      </c>
      <c r="I310" s="14">
        <f>IF(F310="","",F310-N(H310))</f>
      </c>
      <c r="J310" s="6"/>
      <c r="K310" s="6"/>
    </row>
    <row r="311" spans="1:11" x14ac:dyDescent="0.25">
      <c r="A311" s="11"/>
      <c r="B311" s="6"/>
      <c r="C311" s="6"/>
      <c r="D311" s="6"/>
      <c r="E311" s="12">
        <f>IF(D311="","",IFERROR(VLOOKUP(D311,'Lists'!$A$5:$B$44,2,FALSE),"Check category"))</f>
      </c>
      <c r="F311" s="13"/>
      <c r="G311" s="6"/>
      <c r="H311" s="14">
        <f>IF(F311="","",IF(G311="Yes",ROUND(F311*'Lists'!$F$5/(1+'Lists'!$F$5),2),0))</f>
      </c>
      <c r="I311" s="14">
        <f>IF(F311="","",F311-N(H311))</f>
      </c>
      <c r="J311" s="6"/>
      <c r="K311" s="6"/>
    </row>
    <row r="312" spans="1:11" x14ac:dyDescent="0.25">
      <c r="A312" s="11"/>
      <c r="B312" s="6"/>
      <c r="C312" s="6"/>
      <c r="D312" s="6"/>
      <c r="E312" s="12">
        <f>IF(D312="","",IFERROR(VLOOKUP(D312,'Lists'!$A$5:$B$44,2,FALSE),"Check category"))</f>
      </c>
      <c r="F312" s="13"/>
      <c r="G312" s="6"/>
      <c r="H312" s="14">
        <f>IF(F312="","",IF(G312="Yes",ROUND(F312*'Lists'!$F$5/(1+'Lists'!$F$5),2),0))</f>
      </c>
      <c r="I312" s="14">
        <f>IF(F312="","",F312-N(H312))</f>
      </c>
      <c r="J312" s="6"/>
      <c r="K312" s="6"/>
    </row>
    <row r="313" spans="1:11" x14ac:dyDescent="0.25">
      <c r="A313" s="11"/>
      <c r="B313" s="6"/>
      <c r="C313" s="6"/>
      <c r="D313" s="6"/>
      <c r="E313" s="12">
        <f>IF(D313="","",IFERROR(VLOOKUP(D313,'Lists'!$A$5:$B$44,2,FALSE),"Check category"))</f>
      </c>
      <c r="F313" s="13"/>
      <c r="G313" s="6"/>
      <c r="H313" s="14">
        <f>IF(F313="","",IF(G313="Yes",ROUND(F313*'Lists'!$F$5/(1+'Lists'!$F$5),2),0))</f>
      </c>
      <c r="I313" s="14">
        <f>IF(F313="","",F313-N(H313))</f>
      </c>
      <c r="J313" s="6"/>
      <c r="K313" s="6"/>
    </row>
    <row r="314" spans="1:11" x14ac:dyDescent="0.25">
      <c r="A314" s="11"/>
      <c r="B314" s="6"/>
      <c r="C314" s="6"/>
      <c r="D314" s="6"/>
      <c r="E314" s="12">
        <f>IF(D314="","",IFERROR(VLOOKUP(D314,'Lists'!$A$5:$B$44,2,FALSE),"Check category"))</f>
      </c>
      <c r="F314" s="13"/>
      <c r="G314" s="6"/>
      <c r="H314" s="14">
        <f>IF(F314="","",IF(G314="Yes",ROUND(F314*'Lists'!$F$5/(1+'Lists'!$F$5),2),0))</f>
      </c>
      <c r="I314" s="14">
        <f>IF(F314="","",F314-N(H314))</f>
      </c>
      <c r="J314" s="6"/>
      <c r="K314" s="6"/>
    </row>
    <row r="315" spans="1:11" x14ac:dyDescent="0.25">
      <c r="A315" s="11"/>
      <c r="B315" s="6"/>
      <c r="C315" s="6"/>
      <c r="D315" s="6"/>
      <c r="E315" s="12">
        <f>IF(D315="","",IFERROR(VLOOKUP(D315,'Lists'!$A$5:$B$44,2,FALSE),"Check category"))</f>
      </c>
      <c r="F315" s="13"/>
      <c r="G315" s="6"/>
      <c r="H315" s="14">
        <f>IF(F315="","",IF(G315="Yes",ROUND(F315*'Lists'!$F$5/(1+'Lists'!$F$5),2),0))</f>
      </c>
      <c r="I315" s="14">
        <f>IF(F315="","",F315-N(H315))</f>
      </c>
      <c r="J315" s="6"/>
      <c r="K315" s="6"/>
    </row>
    <row r="316" spans="1:11" x14ac:dyDescent="0.25">
      <c r="A316" s="11"/>
      <c r="B316" s="6"/>
      <c r="C316" s="6"/>
      <c r="D316" s="6"/>
      <c r="E316" s="12">
        <f>IF(D316="","",IFERROR(VLOOKUP(D316,'Lists'!$A$5:$B$44,2,FALSE),"Check category"))</f>
      </c>
      <c r="F316" s="13"/>
      <c r="G316" s="6"/>
      <c r="H316" s="14">
        <f>IF(F316="","",IF(G316="Yes",ROUND(F316*'Lists'!$F$5/(1+'Lists'!$F$5),2),0))</f>
      </c>
      <c r="I316" s="14">
        <f>IF(F316="","",F316-N(H316))</f>
      </c>
      <c r="J316" s="6"/>
      <c r="K316" s="6"/>
    </row>
    <row r="317" spans="1:11" x14ac:dyDescent="0.25">
      <c r="A317" s="11"/>
      <c r="B317" s="6"/>
      <c r="C317" s="6"/>
      <c r="D317" s="6"/>
      <c r="E317" s="12">
        <f>IF(D317="","",IFERROR(VLOOKUP(D317,'Lists'!$A$5:$B$44,2,FALSE),"Check category"))</f>
      </c>
      <c r="F317" s="13"/>
      <c r="G317" s="6"/>
      <c r="H317" s="14">
        <f>IF(F317="","",IF(G317="Yes",ROUND(F317*'Lists'!$F$5/(1+'Lists'!$F$5),2),0))</f>
      </c>
      <c r="I317" s="14">
        <f>IF(F317="","",F317-N(H317))</f>
      </c>
      <c r="J317" s="6"/>
      <c r="K317" s="6"/>
    </row>
    <row r="318" spans="1:11" x14ac:dyDescent="0.25">
      <c r="A318" s="11"/>
      <c r="B318" s="6"/>
      <c r="C318" s="6"/>
      <c r="D318" s="6"/>
      <c r="E318" s="12">
        <f>IF(D318="","",IFERROR(VLOOKUP(D318,'Lists'!$A$5:$B$44,2,FALSE),"Check category"))</f>
      </c>
      <c r="F318" s="13"/>
      <c r="G318" s="6"/>
      <c r="H318" s="14">
        <f>IF(F318="","",IF(G318="Yes",ROUND(F318*'Lists'!$F$5/(1+'Lists'!$F$5),2),0))</f>
      </c>
      <c r="I318" s="14">
        <f>IF(F318="","",F318-N(H318))</f>
      </c>
      <c r="J318" s="6"/>
      <c r="K318" s="6"/>
    </row>
    <row r="319" spans="1:11" x14ac:dyDescent="0.25">
      <c r="A319" s="11"/>
      <c r="B319" s="6"/>
      <c r="C319" s="6"/>
      <c r="D319" s="6"/>
      <c r="E319" s="12">
        <f>IF(D319="","",IFERROR(VLOOKUP(D319,'Lists'!$A$5:$B$44,2,FALSE),"Check category"))</f>
      </c>
      <c r="F319" s="13"/>
      <c r="G319" s="6"/>
      <c r="H319" s="14">
        <f>IF(F319="","",IF(G319="Yes",ROUND(F319*'Lists'!$F$5/(1+'Lists'!$F$5),2),0))</f>
      </c>
      <c r="I319" s="14">
        <f>IF(F319="","",F319-N(H319))</f>
      </c>
      <c r="J319" s="6"/>
      <c r="K319" s="6"/>
    </row>
    <row r="320" spans="1:11" x14ac:dyDescent="0.25">
      <c r="A320" s="11"/>
      <c r="B320" s="6"/>
      <c r="C320" s="6"/>
      <c r="D320" s="6"/>
      <c r="E320" s="12">
        <f>IF(D320="","",IFERROR(VLOOKUP(D320,'Lists'!$A$5:$B$44,2,FALSE),"Check category"))</f>
      </c>
      <c r="F320" s="13"/>
      <c r="G320" s="6"/>
      <c r="H320" s="14">
        <f>IF(F320="","",IF(G320="Yes",ROUND(F320*'Lists'!$F$5/(1+'Lists'!$F$5),2),0))</f>
      </c>
      <c r="I320" s="14">
        <f>IF(F320="","",F320-N(H320))</f>
      </c>
      <c r="J320" s="6"/>
      <c r="K320" s="6"/>
    </row>
    <row r="321" spans="1:11" x14ac:dyDescent="0.25">
      <c r="A321" s="11"/>
      <c r="B321" s="6"/>
      <c r="C321" s="6"/>
      <c r="D321" s="6"/>
      <c r="E321" s="12">
        <f>IF(D321="","",IFERROR(VLOOKUP(D321,'Lists'!$A$5:$B$44,2,FALSE),"Check category"))</f>
      </c>
      <c r="F321" s="13"/>
      <c r="G321" s="6"/>
      <c r="H321" s="14">
        <f>IF(F321="","",IF(G321="Yes",ROUND(F321*'Lists'!$F$5/(1+'Lists'!$F$5),2),0))</f>
      </c>
      <c r="I321" s="14">
        <f>IF(F321="","",F321-N(H321))</f>
      </c>
      <c r="J321" s="6"/>
      <c r="K321" s="6"/>
    </row>
    <row r="322" spans="1:11" x14ac:dyDescent="0.25">
      <c r="A322" s="11"/>
      <c r="B322" s="6"/>
      <c r="C322" s="6"/>
      <c r="D322" s="6"/>
      <c r="E322" s="12">
        <f>IF(D322="","",IFERROR(VLOOKUP(D322,'Lists'!$A$5:$B$44,2,FALSE),"Check category"))</f>
      </c>
      <c r="F322" s="13"/>
      <c r="G322" s="6"/>
      <c r="H322" s="14">
        <f>IF(F322="","",IF(G322="Yes",ROUND(F322*'Lists'!$F$5/(1+'Lists'!$F$5),2),0))</f>
      </c>
      <c r="I322" s="14">
        <f>IF(F322="","",F322-N(H322))</f>
      </c>
      <c r="J322" s="6"/>
      <c r="K322" s="6"/>
    </row>
    <row r="323" spans="1:11" x14ac:dyDescent="0.25">
      <c r="A323" s="11"/>
      <c r="B323" s="6"/>
      <c r="C323" s="6"/>
      <c r="D323" s="6"/>
      <c r="E323" s="12">
        <f>IF(D323="","",IFERROR(VLOOKUP(D323,'Lists'!$A$5:$B$44,2,FALSE),"Check category"))</f>
      </c>
      <c r="F323" s="13"/>
      <c r="G323" s="6"/>
      <c r="H323" s="14">
        <f>IF(F323="","",IF(G323="Yes",ROUND(F323*'Lists'!$F$5/(1+'Lists'!$F$5),2),0))</f>
      </c>
      <c r="I323" s="14">
        <f>IF(F323="","",F323-N(H323))</f>
      </c>
      <c r="J323" s="6"/>
      <c r="K323" s="6"/>
    </row>
    <row r="324" spans="1:11" x14ac:dyDescent="0.25">
      <c r="A324" s="11"/>
      <c r="B324" s="6"/>
      <c r="C324" s="6"/>
      <c r="D324" s="6"/>
      <c r="E324" s="12">
        <f>IF(D324="","",IFERROR(VLOOKUP(D324,'Lists'!$A$5:$B$44,2,FALSE),"Check category"))</f>
      </c>
      <c r="F324" s="13"/>
      <c r="G324" s="6"/>
      <c r="H324" s="14">
        <f>IF(F324="","",IF(G324="Yes",ROUND(F324*'Lists'!$F$5/(1+'Lists'!$F$5),2),0))</f>
      </c>
      <c r="I324" s="14">
        <f>IF(F324="","",F324-N(H324))</f>
      </c>
      <c r="J324" s="6"/>
      <c r="K324" s="6"/>
    </row>
    <row r="325" spans="1:11" x14ac:dyDescent="0.25">
      <c r="A325" s="11"/>
      <c r="B325" s="6"/>
      <c r="C325" s="6"/>
      <c r="D325" s="6"/>
      <c r="E325" s="12">
        <f>IF(D325="","",IFERROR(VLOOKUP(D325,'Lists'!$A$5:$B$44,2,FALSE),"Check category"))</f>
      </c>
      <c r="F325" s="13"/>
      <c r="G325" s="6"/>
      <c r="H325" s="14">
        <f>IF(F325="","",IF(G325="Yes",ROUND(F325*'Lists'!$F$5/(1+'Lists'!$F$5),2),0))</f>
      </c>
      <c r="I325" s="14">
        <f>IF(F325="","",F325-N(H325))</f>
      </c>
      <c r="J325" s="6"/>
      <c r="K325" s="6"/>
    </row>
    <row r="326" spans="1:11" x14ac:dyDescent="0.25">
      <c r="A326" s="11"/>
      <c r="B326" s="6"/>
      <c r="C326" s="6"/>
      <c r="D326" s="6"/>
      <c r="E326" s="12">
        <f>IF(D326="","",IFERROR(VLOOKUP(D326,'Lists'!$A$5:$B$44,2,FALSE),"Check category"))</f>
      </c>
      <c r="F326" s="13"/>
      <c r="G326" s="6"/>
      <c r="H326" s="14">
        <f>IF(F326="","",IF(G326="Yes",ROUND(F326*'Lists'!$F$5/(1+'Lists'!$F$5),2),0))</f>
      </c>
      <c r="I326" s="14">
        <f>IF(F326="","",F326-N(H326))</f>
      </c>
      <c r="J326" s="6"/>
      <c r="K326" s="6"/>
    </row>
    <row r="327" spans="1:11" x14ac:dyDescent="0.25">
      <c r="A327" s="11"/>
      <c r="B327" s="6"/>
      <c r="C327" s="6"/>
      <c r="D327" s="6"/>
      <c r="E327" s="12">
        <f>IF(D327="","",IFERROR(VLOOKUP(D327,'Lists'!$A$5:$B$44,2,FALSE),"Check category"))</f>
      </c>
      <c r="F327" s="13"/>
      <c r="G327" s="6"/>
      <c r="H327" s="14">
        <f>IF(F327="","",IF(G327="Yes",ROUND(F327*'Lists'!$F$5/(1+'Lists'!$F$5),2),0))</f>
      </c>
      <c r="I327" s="14">
        <f>IF(F327="","",F327-N(H327))</f>
      </c>
      <c r="J327" s="6"/>
      <c r="K327" s="6"/>
    </row>
    <row r="328" spans="1:11" x14ac:dyDescent="0.25">
      <c r="A328" s="11"/>
      <c r="B328" s="6"/>
      <c r="C328" s="6"/>
      <c r="D328" s="6"/>
      <c r="E328" s="12">
        <f>IF(D328="","",IFERROR(VLOOKUP(D328,'Lists'!$A$5:$B$44,2,FALSE),"Check category"))</f>
      </c>
      <c r="F328" s="13"/>
      <c r="G328" s="6"/>
      <c r="H328" s="14">
        <f>IF(F328="","",IF(G328="Yes",ROUND(F328*'Lists'!$F$5/(1+'Lists'!$F$5),2),0))</f>
      </c>
      <c r="I328" s="14">
        <f>IF(F328="","",F328-N(H328))</f>
      </c>
      <c r="J328" s="6"/>
      <c r="K328" s="6"/>
    </row>
    <row r="329" spans="1:11" x14ac:dyDescent="0.25">
      <c r="A329" s="11"/>
      <c r="B329" s="6"/>
      <c r="C329" s="6"/>
      <c r="D329" s="6"/>
      <c r="E329" s="12">
        <f>IF(D329="","",IFERROR(VLOOKUP(D329,'Lists'!$A$5:$B$44,2,FALSE),"Check category"))</f>
      </c>
      <c r="F329" s="13"/>
      <c r="G329" s="6"/>
      <c r="H329" s="14">
        <f>IF(F329="","",IF(G329="Yes",ROUND(F329*'Lists'!$F$5/(1+'Lists'!$F$5),2),0))</f>
      </c>
      <c r="I329" s="14">
        <f>IF(F329="","",F329-N(H329))</f>
      </c>
      <c r="J329" s="6"/>
      <c r="K329" s="6"/>
    </row>
    <row r="330" spans="1:11" x14ac:dyDescent="0.25">
      <c r="A330" s="11"/>
      <c r="B330" s="6"/>
      <c r="C330" s="6"/>
      <c r="D330" s="6"/>
      <c r="E330" s="12">
        <f>IF(D330="","",IFERROR(VLOOKUP(D330,'Lists'!$A$5:$B$44,2,FALSE),"Check category"))</f>
      </c>
      <c r="F330" s="13"/>
      <c r="G330" s="6"/>
      <c r="H330" s="14">
        <f>IF(F330="","",IF(G330="Yes",ROUND(F330*'Lists'!$F$5/(1+'Lists'!$F$5),2),0))</f>
      </c>
      <c r="I330" s="14">
        <f>IF(F330="","",F330-N(H330))</f>
      </c>
      <c r="J330" s="6"/>
      <c r="K330" s="6"/>
    </row>
    <row r="331" spans="1:11" x14ac:dyDescent="0.25">
      <c r="A331" s="11"/>
      <c r="B331" s="6"/>
      <c r="C331" s="6"/>
      <c r="D331" s="6"/>
      <c r="E331" s="12">
        <f>IF(D331="","",IFERROR(VLOOKUP(D331,'Lists'!$A$5:$B$44,2,FALSE),"Check category"))</f>
      </c>
      <c r="F331" s="13"/>
      <c r="G331" s="6"/>
      <c r="H331" s="14">
        <f>IF(F331="","",IF(G331="Yes",ROUND(F331*'Lists'!$F$5/(1+'Lists'!$F$5),2),0))</f>
      </c>
      <c r="I331" s="14">
        <f>IF(F331="","",F331-N(H331))</f>
      </c>
      <c r="J331" s="6"/>
      <c r="K331" s="6"/>
    </row>
    <row r="332" spans="1:11" x14ac:dyDescent="0.25">
      <c r="A332" s="11"/>
      <c r="B332" s="6"/>
      <c r="C332" s="6"/>
      <c r="D332" s="6"/>
      <c r="E332" s="12">
        <f>IF(D332="","",IFERROR(VLOOKUP(D332,'Lists'!$A$5:$B$44,2,FALSE),"Check category"))</f>
      </c>
      <c r="F332" s="13"/>
      <c r="G332" s="6"/>
      <c r="H332" s="14">
        <f>IF(F332="","",IF(G332="Yes",ROUND(F332*'Lists'!$F$5/(1+'Lists'!$F$5),2),0))</f>
      </c>
      <c r="I332" s="14">
        <f>IF(F332="","",F332-N(H332))</f>
      </c>
      <c r="J332" s="6"/>
      <c r="K332" s="6"/>
    </row>
    <row r="333" spans="1:11" x14ac:dyDescent="0.25">
      <c r="A333" s="11"/>
      <c r="B333" s="6"/>
      <c r="C333" s="6"/>
      <c r="D333" s="6"/>
      <c r="E333" s="12">
        <f>IF(D333="","",IFERROR(VLOOKUP(D333,'Lists'!$A$5:$B$44,2,FALSE),"Check category"))</f>
      </c>
      <c r="F333" s="13"/>
      <c r="G333" s="6"/>
      <c r="H333" s="14">
        <f>IF(F333="","",IF(G333="Yes",ROUND(F333*'Lists'!$F$5/(1+'Lists'!$F$5),2),0))</f>
      </c>
      <c r="I333" s="14">
        <f>IF(F333="","",F333-N(H333))</f>
      </c>
      <c r="J333" s="6"/>
      <c r="K333" s="6"/>
    </row>
    <row r="334" spans="1:11" x14ac:dyDescent="0.25">
      <c r="A334" s="11"/>
      <c r="B334" s="6"/>
      <c r="C334" s="6"/>
      <c r="D334" s="6"/>
      <c r="E334" s="12">
        <f>IF(D334="","",IFERROR(VLOOKUP(D334,'Lists'!$A$5:$B$44,2,FALSE),"Check category"))</f>
      </c>
      <c r="F334" s="13"/>
      <c r="G334" s="6"/>
      <c r="H334" s="14">
        <f>IF(F334="","",IF(G334="Yes",ROUND(F334*'Lists'!$F$5/(1+'Lists'!$F$5),2),0))</f>
      </c>
      <c r="I334" s="14">
        <f>IF(F334="","",F334-N(H334))</f>
      </c>
      <c r="J334" s="6"/>
      <c r="K334" s="6"/>
    </row>
    <row r="335" spans="1:11" x14ac:dyDescent="0.25">
      <c r="A335" s="11"/>
      <c r="B335" s="6"/>
      <c r="C335" s="6"/>
      <c r="D335" s="6"/>
      <c r="E335" s="12">
        <f>IF(D335="","",IFERROR(VLOOKUP(D335,'Lists'!$A$5:$B$44,2,FALSE),"Check category"))</f>
      </c>
      <c r="F335" s="13"/>
      <c r="G335" s="6"/>
      <c r="H335" s="14">
        <f>IF(F335="","",IF(G335="Yes",ROUND(F335*'Lists'!$F$5/(1+'Lists'!$F$5),2),0))</f>
      </c>
      <c r="I335" s="14">
        <f>IF(F335="","",F335-N(H335))</f>
      </c>
      <c r="J335" s="6"/>
      <c r="K335" s="6"/>
    </row>
    <row r="336" spans="1:11" x14ac:dyDescent="0.25">
      <c r="A336" s="11"/>
      <c r="B336" s="6"/>
      <c r="C336" s="6"/>
      <c r="D336" s="6"/>
      <c r="E336" s="12">
        <f>IF(D336="","",IFERROR(VLOOKUP(D336,'Lists'!$A$5:$B$44,2,FALSE),"Check category"))</f>
      </c>
      <c r="F336" s="13"/>
      <c r="G336" s="6"/>
      <c r="H336" s="14">
        <f>IF(F336="","",IF(G336="Yes",ROUND(F336*'Lists'!$F$5/(1+'Lists'!$F$5),2),0))</f>
      </c>
      <c r="I336" s="14">
        <f>IF(F336="","",F336-N(H336))</f>
      </c>
      <c r="J336" s="6"/>
      <c r="K336" s="6"/>
    </row>
    <row r="337" spans="1:11" x14ac:dyDescent="0.25">
      <c r="A337" s="11"/>
      <c r="B337" s="6"/>
      <c r="C337" s="6"/>
      <c r="D337" s="6"/>
      <c r="E337" s="12">
        <f>IF(D337="","",IFERROR(VLOOKUP(D337,'Lists'!$A$5:$B$44,2,FALSE),"Check category"))</f>
      </c>
      <c r="F337" s="13"/>
      <c r="G337" s="6"/>
      <c r="H337" s="14">
        <f>IF(F337="","",IF(G337="Yes",ROUND(F337*'Lists'!$F$5/(1+'Lists'!$F$5),2),0))</f>
      </c>
      <c r="I337" s="14">
        <f>IF(F337="","",F337-N(H337))</f>
      </c>
      <c r="J337" s="6"/>
      <c r="K337" s="6"/>
    </row>
    <row r="338" spans="1:11" x14ac:dyDescent="0.25">
      <c r="A338" s="11"/>
      <c r="B338" s="6"/>
      <c r="C338" s="6"/>
      <c r="D338" s="6"/>
      <c r="E338" s="12">
        <f>IF(D338="","",IFERROR(VLOOKUP(D338,'Lists'!$A$5:$B$44,2,FALSE),"Check category"))</f>
      </c>
      <c r="F338" s="13"/>
      <c r="G338" s="6"/>
      <c r="H338" s="14">
        <f>IF(F338="","",IF(G338="Yes",ROUND(F338*'Lists'!$F$5/(1+'Lists'!$F$5),2),0))</f>
      </c>
      <c r="I338" s="14">
        <f>IF(F338="","",F338-N(H338))</f>
      </c>
      <c r="J338" s="6"/>
      <c r="K338" s="6"/>
    </row>
    <row r="339" spans="1:11" x14ac:dyDescent="0.25">
      <c r="A339" s="11"/>
      <c r="B339" s="6"/>
      <c r="C339" s="6"/>
      <c r="D339" s="6"/>
      <c r="E339" s="12">
        <f>IF(D339="","",IFERROR(VLOOKUP(D339,'Lists'!$A$5:$B$44,2,FALSE),"Check category"))</f>
      </c>
      <c r="F339" s="13"/>
      <c r="G339" s="6"/>
      <c r="H339" s="14">
        <f>IF(F339="","",IF(G339="Yes",ROUND(F339*'Lists'!$F$5/(1+'Lists'!$F$5),2),0))</f>
      </c>
      <c r="I339" s="14">
        <f>IF(F339="","",F339-N(H339))</f>
      </c>
      <c r="J339" s="6"/>
      <c r="K339" s="6"/>
    </row>
    <row r="340" spans="1:11" x14ac:dyDescent="0.25">
      <c r="A340" s="11"/>
      <c r="B340" s="6"/>
      <c r="C340" s="6"/>
      <c r="D340" s="6"/>
      <c r="E340" s="12">
        <f>IF(D340="","",IFERROR(VLOOKUP(D340,'Lists'!$A$5:$B$44,2,FALSE),"Check category"))</f>
      </c>
      <c r="F340" s="13"/>
      <c r="G340" s="6"/>
      <c r="H340" s="14">
        <f>IF(F340="","",IF(G340="Yes",ROUND(F340*'Lists'!$F$5/(1+'Lists'!$F$5),2),0))</f>
      </c>
      <c r="I340" s="14">
        <f>IF(F340="","",F340-N(H340))</f>
      </c>
      <c r="J340" s="6"/>
      <c r="K340" s="6"/>
    </row>
    <row r="341" spans="1:11" x14ac:dyDescent="0.25">
      <c r="A341" s="11"/>
      <c r="B341" s="6"/>
      <c r="C341" s="6"/>
      <c r="D341" s="6"/>
      <c r="E341" s="12">
        <f>IF(D341="","",IFERROR(VLOOKUP(D341,'Lists'!$A$5:$B$44,2,FALSE),"Check category"))</f>
      </c>
      <c r="F341" s="13"/>
      <c r="G341" s="6"/>
      <c r="H341" s="14">
        <f>IF(F341="","",IF(G341="Yes",ROUND(F341*'Lists'!$F$5/(1+'Lists'!$F$5),2),0))</f>
      </c>
      <c r="I341" s="14">
        <f>IF(F341="","",F341-N(H341))</f>
      </c>
      <c r="J341" s="6"/>
      <c r="K341" s="6"/>
    </row>
    <row r="342" spans="1:11" x14ac:dyDescent="0.25">
      <c r="A342" s="11"/>
      <c r="B342" s="6"/>
      <c r="C342" s="6"/>
      <c r="D342" s="6"/>
      <c r="E342" s="12">
        <f>IF(D342="","",IFERROR(VLOOKUP(D342,'Lists'!$A$5:$B$44,2,FALSE),"Check category"))</f>
      </c>
      <c r="F342" s="13"/>
      <c r="G342" s="6"/>
      <c r="H342" s="14">
        <f>IF(F342="","",IF(G342="Yes",ROUND(F342*'Lists'!$F$5/(1+'Lists'!$F$5),2),0))</f>
      </c>
      <c r="I342" s="14">
        <f>IF(F342="","",F342-N(H342))</f>
      </c>
      <c r="J342" s="6"/>
      <c r="K342" s="6"/>
    </row>
    <row r="343" spans="1:11" x14ac:dyDescent="0.25">
      <c r="A343" s="11"/>
      <c r="B343" s="6"/>
      <c r="C343" s="6"/>
      <c r="D343" s="6"/>
      <c r="E343" s="12">
        <f>IF(D343="","",IFERROR(VLOOKUP(D343,'Lists'!$A$5:$B$44,2,FALSE),"Check category"))</f>
      </c>
      <c r="F343" s="13"/>
      <c r="G343" s="6"/>
      <c r="H343" s="14">
        <f>IF(F343="","",IF(G343="Yes",ROUND(F343*'Lists'!$F$5/(1+'Lists'!$F$5),2),0))</f>
      </c>
      <c r="I343" s="14">
        <f>IF(F343="","",F343-N(H343))</f>
      </c>
      <c r="J343" s="6"/>
      <c r="K343" s="6"/>
    </row>
    <row r="344" spans="1:11" x14ac:dyDescent="0.25">
      <c r="A344" s="11"/>
      <c r="B344" s="6"/>
      <c r="C344" s="6"/>
      <c r="D344" s="6"/>
      <c r="E344" s="12">
        <f>IF(D344="","",IFERROR(VLOOKUP(D344,'Lists'!$A$5:$B$44,2,FALSE),"Check category"))</f>
      </c>
      <c r="F344" s="13"/>
      <c r="G344" s="6"/>
      <c r="H344" s="14">
        <f>IF(F344="","",IF(G344="Yes",ROUND(F344*'Lists'!$F$5/(1+'Lists'!$F$5),2),0))</f>
      </c>
      <c r="I344" s="14">
        <f>IF(F344="","",F344-N(H344))</f>
      </c>
      <c r="J344" s="6"/>
      <c r="K344" s="6"/>
    </row>
    <row r="345" spans="1:11" x14ac:dyDescent="0.25">
      <c r="A345" s="11"/>
      <c r="B345" s="6"/>
      <c r="C345" s="6"/>
      <c r="D345" s="6"/>
      <c r="E345" s="12">
        <f>IF(D345="","",IFERROR(VLOOKUP(D345,'Lists'!$A$5:$B$44,2,FALSE),"Check category"))</f>
      </c>
      <c r="F345" s="13"/>
      <c r="G345" s="6"/>
      <c r="H345" s="14">
        <f>IF(F345="","",IF(G345="Yes",ROUND(F345*'Lists'!$F$5/(1+'Lists'!$F$5),2),0))</f>
      </c>
      <c r="I345" s="14">
        <f>IF(F345="","",F345-N(H345))</f>
      </c>
      <c r="J345" s="6"/>
      <c r="K345" s="6"/>
    </row>
    <row r="346" spans="1:11" x14ac:dyDescent="0.25">
      <c r="A346" s="11"/>
      <c r="B346" s="6"/>
      <c r="C346" s="6"/>
      <c r="D346" s="6"/>
      <c r="E346" s="12">
        <f>IF(D346="","",IFERROR(VLOOKUP(D346,'Lists'!$A$5:$B$44,2,FALSE),"Check category"))</f>
      </c>
      <c r="F346" s="13"/>
      <c r="G346" s="6"/>
      <c r="H346" s="14">
        <f>IF(F346="","",IF(G346="Yes",ROUND(F346*'Lists'!$F$5/(1+'Lists'!$F$5),2),0))</f>
      </c>
      <c r="I346" s="14">
        <f>IF(F346="","",F346-N(H346))</f>
      </c>
      <c r="J346" s="6"/>
      <c r="K346" s="6"/>
    </row>
    <row r="347" spans="1:11" x14ac:dyDescent="0.25">
      <c r="A347" s="11"/>
      <c r="B347" s="6"/>
      <c r="C347" s="6"/>
      <c r="D347" s="6"/>
      <c r="E347" s="12">
        <f>IF(D347="","",IFERROR(VLOOKUP(D347,'Lists'!$A$5:$B$44,2,FALSE),"Check category"))</f>
      </c>
      <c r="F347" s="13"/>
      <c r="G347" s="6"/>
      <c r="H347" s="14">
        <f>IF(F347="","",IF(G347="Yes",ROUND(F347*'Lists'!$F$5/(1+'Lists'!$F$5),2),0))</f>
      </c>
      <c r="I347" s="14">
        <f>IF(F347="","",F347-N(H347))</f>
      </c>
      <c r="J347" s="6"/>
      <c r="K347" s="6"/>
    </row>
    <row r="348" spans="1:11" x14ac:dyDescent="0.25">
      <c r="A348" s="11"/>
      <c r="B348" s="6"/>
      <c r="C348" s="6"/>
      <c r="D348" s="6"/>
      <c r="E348" s="12">
        <f>IF(D348="","",IFERROR(VLOOKUP(D348,'Lists'!$A$5:$B$44,2,FALSE),"Check category"))</f>
      </c>
      <c r="F348" s="13"/>
      <c r="G348" s="6"/>
      <c r="H348" s="14">
        <f>IF(F348="","",IF(G348="Yes",ROUND(F348*'Lists'!$F$5/(1+'Lists'!$F$5),2),0))</f>
      </c>
      <c r="I348" s="14">
        <f>IF(F348="","",F348-N(H348))</f>
      </c>
      <c r="J348" s="6"/>
      <c r="K348" s="6"/>
    </row>
    <row r="349" spans="1:11" x14ac:dyDescent="0.25">
      <c r="A349" s="11"/>
      <c r="B349" s="6"/>
      <c r="C349" s="6"/>
      <c r="D349" s="6"/>
      <c r="E349" s="12">
        <f>IF(D349="","",IFERROR(VLOOKUP(D349,'Lists'!$A$5:$B$44,2,FALSE),"Check category"))</f>
      </c>
      <c r="F349" s="13"/>
      <c r="G349" s="6"/>
      <c r="H349" s="14">
        <f>IF(F349="","",IF(G349="Yes",ROUND(F349*'Lists'!$F$5/(1+'Lists'!$F$5),2),0))</f>
      </c>
      <c r="I349" s="14">
        <f>IF(F349="","",F349-N(H349))</f>
      </c>
      <c r="J349" s="6"/>
      <c r="K349" s="6"/>
    </row>
    <row r="350" spans="1:11" x14ac:dyDescent="0.25">
      <c r="A350" s="11"/>
      <c r="B350" s="6"/>
      <c r="C350" s="6"/>
      <c r="D350" s="6"/>
      <c r="E350" s="12">
        <f>IF(D350="","",IFERROR(VLOOKUP(D350,'Lists'!$A$5:$B$44,2,FALSE),"Check category"))</f>
      </c>
      <c r="F350" s="13"/>
      <c r="G350" s="6"/>
      <c r="H350" s="14">
        <f>IF(F350="","",IF(G350="Yes",ROUND(F350*'Lists'!$F$5/(1+'Lists'!$F$5),2),0))</f>
      </c>
      <c r="I350" s="14">
        <f>IF(F350="","",F350-N(H350))</f>
      </c>
      <c r="J350" s="6"/>
      <c r="K350" s="6"/>
    </row>
    <row r="351" spans="1:11" x14ac:dyDescent="0.25">
      <c r="A351" s="11"/>
      <c r="B351" s="6"/>
      <c r="C351" s="6"/>
      <c r="D351" s="6"/>
      <c r="E351" s="12">
        <f>IF(D351="","",IFERROR(VLOOKUP(D351,'Lists'!$A$5:$B$44,2,FALSE),"Check category"))</f>
      </c>
      <c r="F351" s="13"/>
      <c r="G351" s="6"/>
      <c r="H351" s="14">
        <f>IF(F351="","",IF(G351="Yes",ROUND(F351*'Lists'!$F$5/(1+'Lists'!$F$5),2),0))</f>
      </c>
      <c r="I351" s="14">
        <f>IF(F351="","",F351-N(H351))</f>
      </c>
      <c r="J351" s="6"/>
      <c r="K351" s="6"/>
    </row>
    <row r="352" spans="1:11" x14ac:dyDescent="0.25">
      <c r="A352" s="11"/>
      <c r="B352" s="6"/>
      <c r="C352" s="6"/>
      <c r="D352" s="6"/>
      <c r="E352" s="12">
        <f>IF(D352="","",IFERROR(VLOOKUP(D352,'Lists'!$A$5:$B$44,2,FALSE),"Check category"))</f>
      </c>
      <c r="F352" s="13"/>
      <c r="G352" s="6"/>
      <c r="H352" s="14">
        <f>IF(F352="","",IF(G352="Yes",ROUND(F352*'Lists'!$F$5/(1+'Lists'!$F$5),2),0))</f>
      </c>
      <c r="I352" s="14">
        <f>IF(F352="","",F352-N(H352))</f>
      </c>
      <c r="J352" s="6"/>
      <c r="K352" s="6"/>
    </row>
    <row r="353" spans="1:11" x14ac:dyDescent="0.25">
      <c r="A353" s="11"/>
      <c r="B353" s="6"/>
      <c r="C353" s="6"/>
      <c r="D353" s="6"/>
      <c r="E353" s="12">
        <f>IF(D353="","",IFERROR(VLOOKUP(D353,'Lists'!$A$5:$B$44,2,FALSE),"Check category"))</f>
      </c>
      <c r="F353" s="13"/>
      <c r="G353" s="6"/>
      <c r="H353" s="14">
        <f>IF(F353="","",IF(G353="Yes",ROUND(F353*'Lists'!$F$5/(1+'Lists'!$F$5),2),0))</f>
      </c>
      <c r="I353" s="14">
        <f>IF(F353="","",F353-N(H353))</f>
      </c>
      <c r="J353" s="6"/>
      <c r="K353" s="6"/>
    </row>
    <row r="354" spans="1:11" x14ac:dyDescent="0.25">
      <c r="A354" s="11"/>
      <c r="B354" s="6"/>
      <c r="C354" s="6"/>
      <c r="D354" s="6"/>
      <c r="E354" s="12">
        <f>IF(D354="","",IFERROR(VLOOKUP(D354,'Lists'!$A$5:$B$44,2,FALSE),"Check category"))</f>
      </c>
      <c r="F354" s="13"/>
      <c r="G354" s="6"/>
      <c r="H354" s="14">
        <f>IF(F354="","",IF(G354="Yes",ROUND(F354*'Lists'!$F$5/(1+'Lists'!$F$5),2),0))</f>
      </c>
      <c r="I354" s="14">
        <f>IF(F354="","",F354-N(H354))</f>
      </c>
      <c r="J354" s="6"/>
      <c r="K354" s="6"/>
    </row>
    <row r="355" spans="1:11" x14ac:dyDescent="0.25">
      <c r="A355" s="11"/>
      <c r="B355" s="6"/>
      <c r="C355" s="6"/>
      <c r="D355" s="6"/>
      <c r="E355" s="12">
        <f>IF(D355="","",IFERROR(VLOOKUP(D355,'Lists'!$A$5:$B$44,2,FALSE),"Check category"))</f>
      </c>
      <c r="F355" s="13"/>
      <c r="G355" s="6"/>
      <c r="H355" s="14">
        <f>IF(F355="","",IF(G355="Yes",ROUND(F355*'Lists'!$F$5/(1+'Lists'!$F$5),2),0))</f>
      </c>
      <c r="I355" s="14">
        <f>IF(F355="","",F355-N(H355))</f>
      </c>
      <c r="J355" s="6"/>
      <c r="K355" s="6"/>
    </row>
    <row r="356" spans="1:11" x14ac:dyDescent="0.25">
      <c r="A356" s="11"/>
      <c r="B356" s="6"/>
      <c r="C356" s="6"/>
      <c r="D356" s="6"/>
      <c r="E356" s="12">
        <f>IF(D356="","",IFERROR(VLOOKUP(D356,'Lists'!$A$5:$B$44,2,FALSE),"Check category"))</f>
      </c>
      <c r="F356" s="13"/>
      <c r="G356" s="6"/>
      <c r="H356" s="14">
        <f>IF(F356="","",IF(G356="Yes",ROUND(F356*'Lists'!$F$5/(1+'Lists'!$F$5),2),0))</f>
      </c>
      <c r="I356" s="14">
        <f>IF(F356="","",F356-N(H356))</f>
      </c>
      <c r="J356" s="6"/>
      <c r="K356" s="6"/>
    </row>
    <row r="357" spans="1:11" x14ac:dyDescent="0.25">
      <c r="A357" s="11"/>
      <c r="B357" s="6"/>
      <c r="C357" s="6"/>
      <c r="D357" s="6"/>
      <c r="E357" s="12">
        <f>IF(D357="","",IFERROR(VLOOKUP(D357,'Lists'!$A$5:$B$44,2,FALSE),"Check category"))</f>
      </c>
      <c r="F357" s="13"/>
      <c r="G357" s="6"/>
      <c r="H357" s="14">
        <f>IF(F357="","",IF(G357="Yes",ROUND(F357*'Lists'!$F$5/(1+'Lists'!$F$5),2),0))</f>
      </c>
      <c r="I357" s="14">
        <f>IF(F357="","",F357-N(H357))</f>
      </c>
      <c r="J357" s="6"/>
      <c r="K357" s="6"/>
    </row>
    <row r="358" spans="1:11" x14ac:dyDescent="0.25">
      <c r="A358" s="11"/>
      <c r="B358" s="6"/>
      <c r="C358" s="6"/>
      <c r="D358" s="6"/>
      <c r="E358" s="12">
        <f>IF(D358="","",IFERROR(VLOOKUP(D358,'Lists'!$A$5:$B$44,2,FALSE),"Check category"))</f>
      </c>
      <c r="F358" s="13"/>
      <c r="G358" s="6"/>
      <c r="H358" s="14">
        <f>IF(F358="","",IF(G358="Yes",ROUND(F358*'Lists'!$F$5/(1+'Lists'!$F$5),2),0))</f>
      </c>
      <c r="I358" s="14">
        <f>IF(F358="","",F358-N(H358))</f>
      </c>
      <c r="J358" s="6"/>
      <c r="K358" s="6"/>
    </row>
    <row r="359" spans="1:11" x14ac:dyDescent="0.25">
      <c r="A359" s="11"/>
      <c r="B359" s="6"/>
      <c r="C359" s="6"/>
      <c r="D359" s="6"/>
      <c r="E359" s="12">
        <f>IF(D359="","",IFERROR(VLOOKUP(D359,'Lists'!$A$5:$B$44,2,FALSE),"Check category"))</f>
      </c>
      <c r="F359" s="13"/>
      <c r="G359" s="6"/>
      <c r="H359" s="14">
        <f>IF(F359="","",IF(G359="Yes",ROUND(F359*'Lists'!$F$5/(1+'Lists'!$F$5),2),0))</f>
      </c>
      <c r="I359" s="14">
        <f>IF(F359="","",F359-N(H359))</f>
      </c>
      <c r="J359" s="6"/>
      <c r="K359" s="6"/>
    </row>
    <row r="360" spans="1:11" x14ac:dyDescent="0.25">
      <c r="A360" s="11"/>
      <c r="B360" s="6"/>
      <c r="C360" s="6"/>
      <c r="D360" s="6"/>
      <c r="E360" s="12">
        <f>IF(D360="","",IFERROR(VLOOKUP(D360,'Lists'!$A$5:$B$44,2,FALSE),"Check category"))</f>
      </c>
      <c r="F360" s="13"/>
      <c r="G360" s="6"/>
      <c r="H360" s="14">
        <f>IF(F360="","",IF(G360="Yes",ROUND(F360*'Lists'!$F$5/(1+'Lists'!$F$5),2),0))</f>
      </c>
      <c r="I360" s="14">
        <f>IF(F360="","",F360-N(H360))</f>
      </c>
      <c r="J360" s="6"/>
      <c r="K360" s="6"/>
    </row>
    <row r="361" spans="1:11" x14ac:dyDescent="0.25">
      <c r="A361" s="11"/>
      <c r="B361" s="6"/>
      <c r="C361" s="6"/>
      <c r="D361" s="6"/>
      <c r="E361" s="12">
        <f>IF(D361="","",IFERROR(VLOOKUP(D361,'Lists'!$A$5:$B$44,2,FALSE),"Check category"))</f>
      </c>
      <c r="F361" s="13"/>
      <c r="G361" s="6"/>
      <c r="H361" s="14">
        <f>IF(F361="","",IF(G361="Yes",ROUND(F361*'Lists'!$F$5/(1+'Lists'!$F$5),2),0))</f>
      </c>
      <c r="I361" s="14">
        <f>IF(F361="","",F361-N(H361))</f>
      </c>
      <c r="J361" s="6"/>
      <c r="K361" s="6"/>
    </row>
    <row r="362" spans="1:11" x14ac:dyDescent="0.25">
      <c r="A362" s="11"/>
      <c r="B362" s="6"/>
      <c r="C362" s="6"/>
      <c r="D362" s="6"/>
      <c r="E362" s="12">
        <f>IF(D362="","",IFERROR(VLOOKUP(D362,'Lists'!$A$5:$B$44,2,FALSE),"Check category"))</f>
      </c>
      <c r="F362" s="13"/>
      <c r="G362" s="6"/>
      <c r="H362" s="14">
        <f>IF(F362="","",IF(G362="Yes",ROUND(F362*'Lists'!$F$5/(1+'Lists'!$F$5),2),0))</f>
      </c>
      <c r="I362" s="14">
        <f>IF(F362="","",F362-N(H362))</f>
      </c>
      <c r="J362" s="6"/>
      <c r="K362" s="6"/>
    </row>
    <row r="363" spans="1:11" x14ac:dyDescent="0.25">
      <c r="A363" s="11"/>
      <c r="B363" s="6"/>
      <c r="C363" s="6"/>
      <c r="D363" s="6"/>
      <c r="E363" s="12">
        <f>IF(D363="","",IFERROR(VLOOKUP(D363,'Lists'!$A$5:$B$44,2,FALSE),"Check category"))</f>
      </c>
      <c r="F363" s="13"/>
      <c r="G363" s="6"/>
      <c r="H363" s="14">
        <f>IF(F363="","",IF(G363="Yes",ROUND(F363*'Lists'!$F$5/(1+'Lists'!$F$5),2),0))</f>
      </c>
      <c r="I363" s="14">
        <f>IF(F363="","",F363-N(H363))</f>
      </c>
      <c r="J363" s="6"/>
      <c r="K363" s="6"/>
    </row>
    <row r="364" spans="1:11" x14ac:dyDescent="0.25">
      <c r="A364" s="11"/>
      <c r="B364" s="6"/>
      <c r="C364" s="6"/>
      <c r="D364" s="6"/>
      <c r="E364" s="12">
        <f>IF(D364="","",IFERROR(VLOOKUP(D364,'Lists'!$A$5:$B$44,2,FALSE),"Check category"))</f>
      </c>
      <c r="F364" s="13"/>
      <c r="G364" s="6"/>
      <c r="H364" s="14">
        <f>IF(F364="","",IF(G364="Yes",ROUND(F364*'Lists'!$F$5/(1+'Lists'!$F$5),2),0))</f>
      </c>
      <c r="I364" s="14">
        <f>IF(F364="","",F364-N(H364))</f>
      </c>
      <c r="J364" s="6"/>
      <c r="K364" s="6"/>
    </row>
    <row r="365" spans="1:11" x14ac:dyDescent="0.25">
      <c r="A365" s="11"/>
      <c r="B365" s="6"/>
      <c r="C365" s="6"/>
      <c r="D365" s="6"/>
      <c r="E365" s="12">
        <f>IF(D365="","",IFERROR(VLOOKUP(D365,'Lists'!$A$5:$B$44,2,FALSE),"Check category"))</f>
      </c>
      <c r="F365" s="13"/>
      <c r="G365" s="6"/>
      <c r="H365" s="14">
        <f>IF(F365="","",IF(G365="Yes",ROUND(F365*'Lists'!$F$5/(1+'Lists'!$F$5),2),0))</f>
      </c>
      <c r="I365" s="14">
        <f>IF(F365="","",F365-N(H365))</f>
      </c>
      <c r="J365" s="6"/>
      <c r="K365" s="6"/>
    </row>
    <row r="366" spans="1:11" x14ac:dyDescent="0.25">
      <c r="A366" s="11"/>
      <c r="B366" s="6"/>
      <c r="C366" s="6"/>
      <c r="D366" s="6"/>
      <c r="E366" s="12">
        <f>IF(D366="","",IFERROR(VLOOKUP(D366,'Lists'!$A$5:$B$44,2,FALSE),"Check category"))</f>
      </c>
      <c r="F366" s="13"/>
      <c r="G366" s="6"/>
      <c r="H366" s="14">
        <f>IF(F366="","",IF(G366="Yes",ROUND(F366*'Lists'!$F$5/(1+'Lists'!$F$5),2),0))</f>
      </c>
      <c r="I366" s="14">
        <f>IF(F366="","",F366-N(H366))</f>
      </c>
      <c r="J366" s="6"/>
      <c r="K366" s="6"/>
    </row>
    <row r="367" spans="1:11" x14ac:dyDescent="0.25">
      <c r="A367" s="11"/>
      <c r="B367" s="6"/>
      <c r="C367" s="6"/>
      <c r="D367" s="6"/>
      <c r="E367" s="12">
        <f>IF(D367="","",IFERROR(VLOOKUP(D367,'Lists'!$A$5:$B$44,2,FALSE),"Check category"))</f>
      </c>
      <c r="F367" s="13"/>
      <c r="G367" s="6"/>
      <c r="H367" s="14">
        <f>IF(F367="","",IF(G367="Yes",ROUND(F367*'Lists'!$F$5/(1+'Lists'!$F$5),2),0))</f>
      </c>
      <c r="I367" s="14">
        <f>IF(F367="","",F367-N(H367))</f>
      </c>
      <c r="J367" s="6"/>
      <c r="K367" s="6"/>
    </row>
    <row r="368" spans="1:11" x14ac:dyDescent="0.25">
      <c r="A368" s="11"/>
      <c r="B368" s="6"/>
      <c r="C368" s="6"/>
      <c r="D368" s="6"/>
      <c r="E368" s="12">
        <f>IF(D368="","",IFERROR(VLOOKUP(D368,'Lists'!$A$5:$B$44,2,FALSE),"Check category"))</f>
      </c>
      <c r="F368" s="13"/>
      <c r="G368" s="6"/>
      <c r="H368" s="14">
        <f>IF(F368="","",IF(G368="Yes",ROUND(F368*'Lists'!$F$5/(1+'Lists'!$F$5),2),0))</f>
      </c>
      <c r="I368" s="14">
        <f>IF(F368="","",F368-N(H368))</f>
      </c>
      <c r="J368" s="6"/>
      <c r="K368" s="6"/>
    </row>
    <row r="369" spans="1:11" x14ac:dyDescent="0.25">
      <c r="A369" s="11"/>
      <c r="B369" s="6"/>
      <c r="C369" s="6"/>
      <c r="D369" s="6"/>
      <c r="E369" s="12">
        <f>IF(D369="","",IFERROR(VLOOKUP(D369,'Lists'!$A$5:$B$44,2,FALSE),"Check category"))</f>
      </c>
      <c r="F369" s="13"/>
      <c r="G369" s="6"/>
      <c r="H369" s="14">
        <f>IF(F369="","",IF(G369="Yes",ROUND(F369*'Lists'!$F$5/(1+'Lists'!$F$5),2),0))</f>
      </c>
      <c r="I369" s="14">
        <f>IF(F369="","",F369-N(H369))</f>
      </c>
      <c r="J369" s="6"/>
      <c r="K369" s="6"/>
    </row>
    <row r="370" spans="1:11" x14ac:dyDescent="0.25">
      <c r="A370" s="11"/>
      <c r="B370" s="6"/>
      <c r="C370" s="6"/>
      <c r="D370" s="6"/>
      <c r="E370" s="12">
        <f>IF(D370="","",IFERROR(VLOOKUP(D370,'Lists'!$A$5:$B$44,2,FALSE),"Check category"))</f>
      </c>
      <c r="F370" s="13"/>
      <c r="G370" s="6"/>
      <c r="H370" s="14">
        <f>IF(F370="","",IF(G370="Yes",ROUND(F370*'Lists'!$F$5/(1+'Lists'!$F$5),2),0))</f>
      </c>
      <c r="I370" s="14">
        <f>IF(F370="","",F370-N(H370))</f>
      </c>
      <c r="J370" s="6"/>
      <c r="K370" s="6"/>
    </row>
    <row r="371" spans="1:11" x14ac:dyDescent="0.25">
      <c r="A371" s="11"/>
      <c r="B371" s="6"/>
      <c r="C371" s="6"/>
      <c r="D371" s="6"/>
      <c r="E371" s="12">
        <f>IF(D371="","",IFERROR(VLOOKUP(D371,'Lists'!$A$5:$B$44,2,FALSE),"Check category"))</f>
      </c>
      <c r="F371" s="13"/>
      <c r="G371" s="6"/>
      <c r="H371" s="14">
        <f>IF(F371="","",IF(G371="Yes",ROUND(F371*'Lists'!$F$5/(1+'Lists'!$F$5),2),0))</f>
      </c>
      <c r="I371" s="14">
        <f>IF(F371="","",F371-N(H371))</f>
      </c>
      <c r="J371" s="6"/>
      <c r="K371" s="6"/>
    </row>
    <row r="372" spans="1:11" x14ac:dyDescent="0.25">
      <c r="A372" s="11"/>
      <c r="B372" s="6"/>
      <c r="C372" s="6"/>
      <c r="D372" s="6"/>
      <c r="E372" s="12">
        <f>IF(D372="","",IFERROR(VLOOKUP(D372,'Lists'!$A$5:$B$44,2,FALSE),"Check category"))</f>
      </c>
      <c r="F372" s="13"/>
      <c r="G372" s="6"/>
      <c r="H372" s="14">
        <f>IF(F372="","",IF(G372="Yes",ROUND(F372*'Lists'!$F$5/(1+'Lists'!$F$5),2),0))</f>
      </c>
      <c r="I372" s="14">
        <f>IF(F372="","",F372-N(H372))</f>
      </c>
      <c r="J372" s="6"/>
      <c r="K372" s="6"/>
    </row>
    <row r="373" spans="1:11" x14ac:dyDescent="0.25">
      <c r="A373" s="11"/>
      <c r="B373" s="6"/>
      <c r="C373" s="6"/>
      <c r="D373" s="6"/>
      <c r="E373" s="12">
        <f>IF(D373="","",IFERROR(VLOOKUP(D373,'Lists'!$A$5:$B$44,2,FALSE),"Check category"))</f>
      </c>
      <c r="F373" s="13"/>
      <c r="G373" s="6"/>
      <c r="H373" s="14">
        <f>IF(F373="","",IF(G373="Yes",ROUND(F373*'Lists'!$F$5/(1+'Lists'!$F$5),2),0))</f>
      </c>
      <c r="I373" s="14">
        <f>IF(F373="","",F373-N(H373))</f>
      </c>
      <c r="J373" s="6"/>
      <c r="K373" s="6"/>
    </row>
    <row r="374" spans="1:11" x14ac:dyDescent="0.25">
      <c r="A374" s="11"/>
      <c r="B374" s="6"/>
      <c r="C374" s="6"/>
      <c r="D374" s="6"/>
      <c r="E374" s="12">
        <f>IF(D374="","",IFERROR(VLOOKUP(D374,'Lists'!$A$5:$B$44,2,FALSE),"Check category"))</f>
      </c>
      <c r="F374" s="13"/>
      <c r="G374" s="6"/>
      <c r="H374" s="14">
        <f>IF(F374="","",IF(G374="Yes",ROUND(F374*'Lists'!$F$5/(1+'Lists'!$F$5),2),0))</f>
      </c>
      <c r="I374" s="14">
        <f>IF(F374="","",F374-N(H374))</f>
      </c>
      <c r="J374" s="6"/>
      <c r="K374" s="6"/>
    </row>
    <row r="375" spans="1:11" x14ac:dyDescent="0.25">
      <c r="A375" s="11"/>
      <c r="B375" s="6"/>
      <c r="C375" s="6"/>
      <c r="D375" s="6"/>
      <c r="E375" s="12">
        <f>IF(D375="","",IFERROR(VLOOKUP(D375,'Lists'!$A$5:$B$44,2,FALSE),"Check category"))</f>
      </c>
      <c r="F375" s="13"/>
      <c r="G375" s="6"/>
      <c r="H375" s="14">
        <f>IF(F375="","",IF(G375="Yes",ROUND(F375*'Lists'!$F$5/(1+'Lists'!$F$5),2),0))</f>
      </c>
      <c r="I375" s="14">
        <f>IF(F375="","",F375-N(H375))</f>
      </c>
      <c r="J375" s="6"/>
      <c r="K375" s="6"/>
    </row>
    <row r="376" spans="1:11" x14ac:dyDescent="0.25">
      <c r="A376" s="11"/>
      <c r="B376" s="6"/>
      <c r="C376" s="6"/>
      <c r="D376" s="6"/>
      <c r="E376" s="12">
        <f>IF(D376="","",IFERROR(VLOOKUP(D376,'Lists'!$A$5:$B$44,2,FALSE),"Check category"))</f>
      </c>
      <c r="F376" s="13"/>
      <c r="G376" s="6"/>
      <c r="H376" s="14">
        <f>IF(F376="","",IF(G376="Yes",ROUND(F376*'Lists'!$F$5/(1+'Lists'!$F$5),2),0))</f>
      </c>
      <c r="I376" s="14">
        <f>IF(F376="","",F376-N(H376))</f>
      </c>
      <c r="J376" s="6"/>
      <c r="K376" s="6"/>
    </row>
    <row r="377" spans="1:11" x14ac:dyDescent="0.25">
      <c r="A377" s="11"/>
      <c r="B377" s="6"/>
      <c r="C377" s="6"/>
      <c r="D377" s="6"/>
      <c r="E377" s="12">
        <f>IF(D377="","",IFERROR(VLOOKUP(D377,'Lists'!$A$5:$B$44,2,FALSE),"Check category"))</f>
      </c>
      <c r="F377" s="13"/>
      <c r="G377" s="6"/>
      <c r="H377" s="14">
        <f>IF(F377="","",IF(G377="Yes",ROUND(F377*'Lists'!$F$5/(1+'Lists'!$F$5),2),0))</f>
      </c>
      <c r="I377" s="14">
        <f>IF(F377="","",F377-N(H377))</f>
      </c>
      <c r="J377" s="6"/>
      <c r="K377" s="6"/>
    </row>
    <row r="378" spans="1:11" x14ac:dyDescent="0.25">
      <c r="A378" s="11"/>
      <c r="B378" s="6"/>
      <c r="C378" s="6"/>
      <c r="D378" s="6"/>
      <c r="E378" s="12">
        <f>IF(D378="","",IFERROR(VLOOKUP(D378,'Lists'!$A$5:$B$44,2,FALSE),"Check category"))</f>
      </c>
      <c r="F378" s="13"/>
      <c r="G378" s="6"/>
      <c r="H378" s="14">
        <f>IF(F378="","",IF(G378="Yes",ROUND(F378*'Lists'!$F$5/(1+'Lists'!$F$5),2),0))</f>
      </c>
      <c r="I378" s="14">
        <f>IF(F378="","",F378-N(H378))</f>
      </c>
      <c r="J378" s="6"/>
      <c r="K378" s="6"/>
    </row>
    <row r="379" spans="1:11" x14ac:dyDescent="0.25">
      <c r="A379" s="11"/>
      <c r="B379" s="6"/>
      <c r="C379" s="6"/>
      <c r="D379" s="6"/>
      <c r="E379" s="12">
        <f>IF(D379="","",IFERROR(VLOOKUP(D379,'Lists'!$A$5:$B$44,2,FALSE),"Check category"))</f>
      </c>
      <c r="F379" s="13"/>
      <c r="G379" s="6"/>
      <c r="H379" s="14">
        <f>IF(F379="","",IF(G379="Yes",ROUND(F379*'Lists'!$F$5/(1+'Lists'!$F$5),2),0))</f>
      </c>
      <c r="I379" s="14">
        <f>IF(F379="","",F379-N(H379))</f>
      </c>
      <c r="J379" s="6"/>
      <c r="K379" s="6"/>
    </row>
    <row r="380" spans="1:11" x14ac:dyDescent="0.25">
      <c r="A380" s="11"/>
      <c r="B380" s="6"/>
      <c r="C380" s="6"/>
      <c r="D380" s="6"/>
      <c r="E380" s="12">
        <f>IF(D380="","",IFERROR(VLOOKUP(D380,'Lists'!$A$5:$B$44,2,FALSE),"Check category"))</f>
      </c>
      <c r="F380" s="13"/>
      <c r="G380" s="6"/>
      <c r="H380" s="14">
        <f>IF(F380="","",IF(G380="Yes",ROUND(F380*'Lists'!$F$5/(1+'Lists'!$F$5),2),0))</f>
      </c>
      <c r="I380" s="14">
        <f>IF(F380="","",F380-N(H380))</f>
      </c>
      <c r="J380" s="6"/>
      <c r="K380" s="6"/>
    </row>
    <row r="381" spans="1:11" x14ac:dyDescent="0.25">
      <c r="A381" s="11"/>
      <c r="B381" s="6"/>
      <c r="C381" s="6"/>
      <c r="D381" s="6"/>
      <c r="E381" s="12">
        <f>IF(D381="","",IFERROR(VLOOKUP(D381,'Lists'!$A$5:$B$44,2,FALSE),"Check category"))</f>
      </c>
      <c r="F381" s="13"/>
      <c r="G381" s="6"/>
      <c r="H381" s="14">
        <f>IF(F381="","",IF(G381="Yes",ROUND(F381*'Lists'!$F$5/(1+'Lists'!$F$5),2),0))</f>
      </c>
      <c r="I381" s="14">
        <f>IF(F381="","",F381-N(H381))</f>
      </c>
      <c r="J381" s="6"/>
      <c r="K381" s="6"/>
    </row>
    <row r="382" spans="1:11" x14ac:dyDescent="0.25">
      <c r="A382" s="11"/>
      <c r="B382" s="6"/>
      <c r="C382" s="6"/>
      <c r="D382" s="6"/>
      <c r="E382" s="12">
        <f>IF(D382="","",IFERROR(VLOOKUP(D382,'Lists'!$A$5:$B$44,2,FALSE),"Check category"))</f>
      </c>
      <c r="F382" s="13"/>
      <c r="G382" s="6"/>
      <c r="H382" s="14">
        <f>IF(F382="","",IF(G382="Yes",ROUND(F382*'Lists'!$F$5/(1+'Lists'!$F$5),2),0))</f>
      </c>
      <c r="I382" s="14">
        <f>IF(F382="","",F382-N(H382))</f>
      </c>
      <c r="J382" s="6"/>
      <c r="K382" s="6"/>
    </row>
    <row r="383" spans="1:11" x14ac:dyDescent="0.25">
      <c r="A383" s="11"/>
      <c r="B383" s="6"/>
      <c r="C383" s="6"/>
      <c r="D383" s="6"/>
      <c r="E383" s="12">
        <f>IF(D383="","",IFERROR(VLOOKUP(D383,'Lists'!$A$5:$B$44,2,FALSE),"Check category"))</f>
      </c>
      <c r="F383" s="13"/>
      <c r="G383" s="6"/>
      <c r="H383" s="14">
        <f>IF(F383="","",IF(G383="Yes",ROUND(F383*'Lists'!$F$5/(1+'Lists'!$F$5),2),0))</f>
      </c>
      <c r="I383" s="14">
        <f>IF(F383="","",F383-N(H383))</f>
      </c>
      <c r="J383" s="6"/>
      <c r="K383" s="6"/>
    </row>
    <row r="384" spans="1:11" x14ac:dyDescent="0.25">
      <c r="A384" s="11"/>
      <c r="B384" s="6"/>
      <c r="C384" s="6"/>
      <c r="D384" s="6"/>
      <c r="E384" s="12">
        <f>IF(D384="","",IFERROR(VLOOKUP(D384,'Lists'!$A$5:$B$44,2,FALSE),"Check category"))</f>
      </c>
      <c r="F384" s="13"/>
      <c r="G384" s="6"/>
      <c r="H384" s="14">
        <f>IF(F384="","",IF(G384="Yes",ROUND(F384*'Lists'!$F$5/(1+'Lists'!$F$5),2),0))</f>
      </c>
      <c r="I384" s="14">
        <f>IF(F384="","",F384-N(H384))</f>
      </c>
      <c r="J384" s="6"/>
      <c r="K384" s="6"/>
    </row>
    <row r="385" spans="1:11" x14ac:dyDescent="0.25">
      <c r="A385" s="11"/>
      <c r="B385" s="6"/>
      <c r="C385" s="6"/>
      <c r="D385" s="6"/>
      <c r="E385" s="12">
        <f>IF(D385="","",IFERROR(VLOOKUP(D385,'Lists'!$A$5:$B$44,2,FALSE),"Check category"))</f>
      </c>
      <c r="F385" s="13"/>
      <c r="G385" s="6"/>
      <c r="H385" s="14">
        <f>IF(F385="","",IF(G385="Yes",ROUND(F385*'Lists'!$F$5/(1+'Lists'!$F$5),2),0))</f>
      </c>
      <c r="I385" s="14">
        <f>IF(F385="","",F385-N(H385))</f>
      </c>
      <c r="J385" s="6"/>
      <c r="K385" s="6"/>
    </row>
    <row r="386" spans="1:11" x14ac:dyDescent="0.25">
      <c r="A386" s="11"/>
      <c r="B386" s="6"/>
      <c r="C386" s="6"/>
      <c r="D386" s="6"/>
      <c r="E386" s="12">
        <f>IF(D386="","",IFERROR(VLOOKUP(D386,'Lists'!$A$5:$B$44,2,FALSE),"Check category"))</f>
      </c>
      <c r="F386" s="13"/>
      <c r="G386" s="6"/>
      <c r="H386" s="14">
        <f>IF(F386="","",IF(G386="Yes",ROUND(F386*'Lists'!$F$5/(1+'Lists'!$F$5),2),0))</f>
      </c>
      <c r="I386" s="14">
        <f>IF(F386="","",F386-N(H386))</f>
      </c>
      <c r="J386" s="6"/>
      <c r="K386" s="6"/>
    </row>
    <row r="387" spans="1:11" x14ac:dyDescent="0.25">
      <c r="A387" s="11"/>
      <c r="B387" s="6"/>
      <c r="C387" s="6"/>
      <c r="D387" s="6"/>
      <c r="E387" s="12">
        <f>IF(D387="","",IFERROR(VLOOKUP(D387,'Lists'!$A$5:$B$44,2,FALSE),"Check category"))</f>
      </c>
      <c r="F387" s="13"/>
      <c r="G387" s="6"/>
      <c r="H387" s="14">
        <f>IF(F387="","",IF(G387="Yes",ROUND(F387*'Lists'!$F$5/(1+'Lists'!$F$5),2),0))</f>
      </c>
      <c r="I387" s="14">
        <f>IF(F387="","",F387-N(H387))</f>
      </c>
      <c r="J387" s="6"/>
      <c r="K387" s="6"/>
    </row>
    <row r="388" spans="1:11" x14ac:dyDescent="0.25">
      <c r="A388" s="11"/>
      <c r="B388" s="6"/>
      <c r="C388" s="6"/>
      <c r="D388" s="6"/>
      <c r="E388" s="12">
        <f>IF(D388="","",IFERROR(VLOOKUP(D388,'Lists'!$A$5:$B$44,2,FALSE),"Check category"))</f>
      </c>
      <c r="F388" s="13"/>
      <c r="G388" s="6"/>
      <c r="H388" s="14">
        <f>IF(F388="","",IF(G388="Yes",ROUND(F388*'Lists'!$F$5/(1+'Lists'!$F$5),2),0))</f>
      </c>
      <c r="I388" s="14">
        <f>IF(F388="","",F388-N(H388))</f>
      </c>
      <c r="J388" s="6"/>
      <c r="K388" s="6"/>
    </row>
    <row r="389" spans="1:11" x14ac:dyDescent="0.25">
      <c r="A389" s="11"/>
      <c r="B389" s="6"/>
      <c r="C389" s="6"/>
      <c r="D389" s="6"/>
      <c r="E389" s="12">
        <f>IF(D389="","",IFERROR(VLOOKUP(D389,'Lists'!$A$5:$B$44,2,FALSE),"Check category"))</f>
      </c>
      <c r="F389" s="13"/>
      <c r="G389" s="6"/>
      <c r="H389" s="14">
        <f>IF(F389="","",IF(G389="Yes",ROUND(F389*'Lists'!$F$5/(1+'Lists'!$F$5),2),0))</f>
      </c>
      <c r="I389" s="14">
        <f>IF(F389="","",F389-N(H389))</f>
      </c>
      <c r="J389" s="6"/>
      <c r="K389" s="6"/>
    </row>
    <row r="390" spans="1:11" x14ac:dyDescent="0.25">
      <c r="A390" s="11"/>
      <c r="B390" s="6"/>
      <c r="C390" s="6"/>
      <c r="D390" s="6"/>
      <c r="E390" s="12">
        <f>IF(D390="","",IFERROR(VLOOKUP(D390,'Lists'!$A$5:$B$44,2,FALSE),"Check category"))</f>
      </c>
      <c r="F390" s="13"/>
      <c r="G390" s="6"/>
      <c r="H390" s="14">
        <f>IF(F390="","",IF(G390="Yes",ROUND(F390*'Lists'!$F$5/(1+'Lists'!$F$5),2),0))</f>
      </c>
      <c r="I390" s="14">
        <f>IF(F390="","",F390-N(H390))</f>
      </c>
      <c r="J390" s="6"/>
      <c r="K390" s="6"/>
    </row>
    <row r="391" spans="1:11" x14ac:dyDescent="0.25">
      <c r="A391" s="11"/>
      <c r="B391" s="6"/>
      <c r="C391" s="6"/>
      <c r="D391" s="6"/>
      <c r="E391" s="12">
        <f>IF(D391="","",IFERROR(VLOOKUP(D391,'Lists'!$A$5:$B$44,2,FALSE),"Check category"))</f>
      </c>
      <c r="F391" s="13"/>
      <c r="G391" s="6"/>
      <c r="H391" s="14">
        <f>IF(F391="","",IF(G391="Yes",ROUND(F391*'Lists'!$F$5/(1+'Lists'!$F$5),2),0))</f>
      </c>
      <c r="I391" s="14">
        <f>IF(F391="","",F391-N(H391))</f>
      </c>
      <c r="J391" s="6"/>
      <c r="K391" s="6"/>
    </row>
    <row r="392" spans="1:11" x14ac:dyDescent="0.25">
      <c r="A392" s="11"/>
      <c r="B392" s="6"/>
      <c r="C392" s="6"/>
      <c r="D392" s="6"/>
      <c r="E392" s="12">
        <f>IF(D392="","",IFERROR(VLOOKUP(D392,'Lists'!$A$5:$B$44,2,FALSE),"Check category"))</f>
      </c>
      <c r="F392" s="13"/>
      <c r="G392" s="6"/>
      <c r="H392" s="14">
        <f>IF(F392="","",IF(G392="Yes",ROUND(F392*'Lists'!$F$5/(1+'Lists'!$F$5),2),0))</f>
      </c>
      <c r="I392" s="14">
        <f>IF(F392="","",F392-N(H392))</f>
      </c>
      <c r="J392" s="6"/>
      <c r="K392" s="6"/>
    </row>
    <row r="393" spans="1:11" x14ac:dyDescent="0.25">
      <c r="A393" s="11"/>
      <c r="B393" s="6"/>
      <c r="C393" s="6"/>
      <c r="D393" s="6"/>
      <c r="E393" s="12">
        <f>IF(D393="","",IFERROR(VLOOKUP(D393,'Lists'!$A$5:$B$44,2,FALSE),"Check category"))</f>
      </c>
      <c r="F393" s="13"/>
      <c r="G393" s="6"/>
      <c r="H393" s="14">
        <f>IF(F393="","",IF(G393="Yes",ROUND(F393*'Lists'!$F$5/(1+'Lists'!$F$5),2),0))</f>
      </c>
      <c r="I393" s="14">
        <f>IF(F393="","",F393-N(H393))</f>
      </c>
      <c r="J393" s="6"/>
      <c r="K393" s="6"/>
    </row>
    <row r="394" spans="1:11" x14ac:dyDescent="0.25">
      <c r="A394" s="11"/>
      <c r="B394" s="6"/>
      <c r="C394" s="6"/>
      <c r="D394" s="6"/>
      <c r="E394" s="12">
        <f>IF(D394="","",IFERROR(VLOOKUP(D394,'Lists'!$A$5:$B$44,2,FALSE),"Check category"))</f>
      </c>
      <c r="F394" s="13"/>
      <c r="G394" s="6"/>
      <c r="H394" s="14">
        <f>IF(F394="","",IF(G394="Yes",ROUND(F394*'Lists'!$F$5/(1+'Lists'!$F$5),2),0))</f>
      </c>
      <c r="I394" s="14">
        <f>IF(F394="","",F394-N(H394))</f>
      </c>
      <c r="J394" s="6"/>
      <c r="K394" s="6"/>
    </row>
    <row r="395" spans="1:11" x14ac:dyDescent="0.25">
      <c r="A395" s="11"/>
      <c r="B395" s="6"/>
      <c r="C395" s="6"/>
      <c r="D395" s="6"/>
      <c r="E395" s="12">
        <f>IF(D395="","",IFERROR(VLOOKUP(D395,'Lists'!$A$5:$B$44,2,FALSE),"Check category"))</f>
      </c>
      <c r="F395" s="13"/>
      <c r="G395" s="6"/>
      <c r="H395" s="14">
        <f>IF(F395="","",IF(G395="Yes",ROUND(F395*'Lists'!$F$5/(1+'Lists'!$F$5),2),0))</f>
      </c>
      <c r="I395" s="14">
        <f>IF(F395="","",F395-N(H395))</f>
      </c>
      <c r="J395" s="6"/>
      <c r="K395" s="6"/>
    </row>
    <row r="396" spans="1:11" x14ac:dyDescent="0.25">
      <c r="A396" s="11"/>
      <c r="B396" s="6"/>
      <c r="C396" s="6"/>
      <c r="D396" s="6"/>
      <c r="E396" s="12">
        <f>IF(D396="","",IFERROR(VLOOKUP(D396,'Lists'!$A$5:$B$44,2,FALSE),"Check category"))</f>
      </c>
      <c r="F396" s="13"/>
      <c r="G396" s="6"/>
      <c r="H396" s="14">
        <f>IF(F396="","",IF(G396="Yes",ROUND(F396*'Lists'!$F$5/(1+'Lists'!$F$5),2),0))</f>
      </c>
      <c r="I396" s="14">
        <f>IF(F396="","",F396-N(H396))</f>
      </c>
      <c r="J396" s="6"/>
      <c r="K396" s="6"/>
    </row>
    <row r="397" spans="1:11" x14ac:dyDescent="0.25">
      <c r="A397" s="11"/>
      <c r="B397" s="6"/>
      <c r="C397" s="6"/>
      <c r="D397" s="6"/>
      <c r="E397" s="12">
        <f>IF(D397="","",IFERROR(VLOOKUP(D397,'Lists'!$A$5:$B$44,2,FALSE),"Check category"))</f>
      </c>
      <c r="F397" s="13"/>
      <c r="G397" s="6"/>
      <c r="H397" s="14">
        <f>IF(F397="","",IF(G397="Yes",ROUND(F397*'Lists'!$F$5/(1+'Lists'!$F$5),2),0))</f>
      </c>
      <c r="I397" s="14">
        <f>IF(F397="","",F397-N(H397))</f>
      </c>
      <c r="J397" s="6"/>
      <c r="K397" s="6"/>
    </row>
    <row r="398" spans="1:11" x14ac:dyDescent="0.25">
      <c r="A398" s="11"/>
      <c r="B398" s="6"/>
      <c r="C398" s="6"/>
      <c r="D398" s="6"/>
      <c r="E398" s="12">
        <f>IF(D398="","",IFERROR(VLOOKUP(D398,'Lists'!$A$5:$B$44,2,FALSE),"Check category"))</f>
      </c>
      <c r="F398" s="13"/>
      <c r="G398" s="6"/>
      <c r="H398" s="14">
        <f>IF(F398="","",IF(G398="Yes",ROUND(F398*'Lists'!$F$5/(1+'Lists'!$F$5),2),0))</f>
      </c>
      <c r="I398" s="14">
        <f>IF(F398="","",F398-N(H398))</f>
      </c>
      <c r="J398" s="6"/>
      <c r="K398" s="6"/>
    </row>
    <row r="399" spans="1:11" x14ac:dyDescent="0.25">
      <c r="A399" s="11"/>
      <c r="B399" s="6"/>
      <c r="C399" s="6"/>
      <c r="D399" s="6"/>
      <c r="E399" s="12">
        <f>IF(D399="","",IFERROR(VLOOKUP(D399,'Lists'!$A$5:$B$44,2,FALSE),"Check category"))</f>
      </c>
      <c r="F399" s="13"/>
      <c r="G399" s="6"/>
      <c r="H399" s="14">
        <f>IF(F399="","",IF(G399="Yes",ROUND(F399*'Lists'!$F$5/(1+'Lists'!$F$5),2),0))</f>
      </c>
      <c r="I399" s="14">
        <f>IF(F399="","",F399-N(H399))</f>
      </c>
      <c r="J399" s="6"/>
      <c r="K399" s="6"/>
    </row>
    <row r="400" spans="1:11" x14ac:dyDescent="0.25">
      <c r="A400" s="11"/>
      <c r="B400" s="6"/>
      <c r="C400" s="6"/>
      <c r="D400" s="6"/>
      <c r="E400" s="12">
        <f>IF(D400="","",IFERROR(VLOOKUP(D400,'Lists'!$A$5:$B$44,2,FALSE),"Check category"))</f>
      </c>
      <c r="F400" s="13"/>
      <c r="G400" s="6"/>
      <c r="H400" s="14">
        <f>IF(F400="","",IF(G400="Yes",ROUND(F400*'Lists'!$F$5/(1+'Lists'!$F$5),2),0))</f>
      </c>
      <c r="I400" s="14">
        <f>IF(F400="","",F400-N(H400))</f>
      </c>
      <c r="J400" s="6"/>
      <c r="K400" s="6"/>
    </row>
    <row r="401" spans="1:11" x14ac:dyDescent="0.25">
      <c r="A401" s="11"/>
      <c r="B401" s="6"/>
      <c r="C401" s="6"/>
      <c r="D401" s="6"/>
      <c r="E401" s="12">
        <f>IF(D401="","",IFERROR(VLOOKUP(D401,'Lists'!$A$5:$B$44,2,FALSE),"Check category"))</f>
      </c>
      <c r="F401" s="13"/>
      <c r="G401" s="6"/>
      <c r="H401" s="14">
        <f>IF(F401="","",IF(G401="Yes",ROUND(F401*'Lists'!$F$5/(1+'Lists'!$F$5),2),0))</f>
      </c>
      <c r="I401" s="14">
        <f>IF(F401="","",F401-N(H401))</f>
      </c>
      <c r="J401" s="6"/>
      <c r="K401" s="6"/>
    </row>
    <row r="402" spans="1:11" x14ac:dyDescent="0.25">
      <c r="A402" s="11"/>
      <c r="B402" s="6"/>
      <c r="C402" s="6"/>
      <c r="D402" s="6"/>
      <c r="E402" s="12">
        <f>IF(D402="","",IFERROR(VLOOKUP(D402,'Lists'!$A$5:$B$44,2,FALSE),"Check category"))</f>
      </c>
      <c r="F402" s="13"/>
      <c r="G402" s="6"/>
      <c r="H402" s="14">
        <f>IF(F402="","",IF(G402="Yes",ROUND(F402*'Lists'!$F$5/(1+'Lists'!$F$5),2),0))</f>
      </c>
      <c r="I402" s="14">
        <f>IF(F402="","",F402-N(H402))</f>
      </c>
      <c r="J402" s="6"/>
      <c r="K402" s="6"/>
    </row>
    <row r="403" spans="1:11" x14ac:dyDescent="0.25">
      <c r="A403" s="11"/>
      <c r="B403" s="6"/>
      <c r="C403" s="6"/>
      <c r="D403" s="6"/>
      <c r="E403" s="12">
        <f>IF(D403="","",IFERROR(VLOOKUP(D403,'Lists'!$A$5:$B$44,2,FALSE),"Check category"))</f>
      </c>
      <c r="F403" s="13"/>
      <c r="G403" s="6"/>
      <c r="H403" s="14">
        <f>IF(F403="","",IF(G403="Yes",ROUND(F403*'Lists'!$F$5/(1+'Lists'!$F$5),2),0))</f>
      </c>
      <c r="I403" s="14">
        <f>IF(F403="","",F403-N(H403))</f>
      </c>
      <c r="J403" s="6"/>
      <c r="K403" s="6"/>
    </row>
    <row r="404" spans="1:11" x14ac:dyDescent="0.25">
      <c r="A404" s="11"/>
      <c r="B404" s="6"/>
      <c r="C404" s="6"/>
      <c r="D404" s="6"/>
      <c r="E404" s="12">
        <f>IF(D404="","",IFERROR(VLOOKUP(D404,'Lists'!$A$5:$B$44,2,FALSE),"Check category"))</f>
      </c>
      <c r="F404" s="13"/>
      <c r="G404" s="6"/>
      <c r="H404" s="14">
        <f>IF(F404="","",IF(G404="Yes",ROUND(F404*'Lists'!$F$5/(1+'Lists'!$F$5),2),0))</f>
      </c>
      <c r="I404" s="14">
        <f>IF(F404="","",F404-N(H404))</f>
      </c>
      <c r="J404" s="6"/>
      <c r="K404" s="6"/>
    </row>
    <row r="405" spans="1:11" x14ac:dyDescent="0.25">
      <c r="A405" s="11"/>
      <c r="B405" s="6"/>
      <c r="C405" s="6"/>
      <c r="D405" s="6"/>
      <c r="E405" s="12">
        <f>IF(D405="","",IFERROR(VLOOKUP(D405,'Lists'!$A$5:$B$44,2,FALSE),"Check category"))</f>
      </c>
      <c r="F405" s="13"/>
      <c r="G405" s="6"/>
      <c r="H405" s="14">
        <f>IF(F405="","",IF(G405="Yes",ROUND(F405*'Lists'!$F$5/(1+'Lists'!$F$5),2),0))</f>
      </c>
      <c r="I405" s="14">
        <f>IF(F405="","",F405-N(H405))</f>
      </c>
      <c r="J405" s="6"/>
      <c r="K405" s="6"/>
    </row>
    <row r="406" spans="1:11" x14ac:dyDescent="0.25">
      <c r="A406" s="11"/>
      <c r="B406" s="6"/>
      <c r="C406" s="6"/>
      <c r="D406" s="6"/>
      <c r="E406" s="12">
        <f>IF(D406="","",IFERROR(VLOOKUP(D406,'Lists'!$A$5:$B$44,2,FALSE),"Check category"))</f>
      </c>
      <c r="F406" s="13"/>
      <c r="G406" s="6"/>
      <c r="H406" s="14">
        <f>IF(F406="","",IF(G406="Yes",ROUND(F406*'Lists'!$F$5/(1+'Lists'!$F$5),2),0))</f>
      </c>
      <c r="I406" s="14">
        <f>IF(F406="","",F406-N(H406))</f>
      </c>
      <c r="J406" s="6"/>
      <c r="K406" s="6"/>
    </row>
    <row r="407" spans="1:11" x14ac:dyDescent="0.25">
      <c r="A407" s="11"/>
      <c r="B407" s="6"/>
      <c r="C407" s="6"/>
      <c r="D407" s="6"/>
      <c r="E407" s="12">
        <f>IF(D407="","",IFERROR(VLOOKUP(D407,'Lists'!$A$5:$B$44,2,FALSE),"Check category"))</f>
      </c>
      <c r="F407" s="13"/>
      <c r="G407" s="6"/>
      <c r="H407" s="14">
        <f>IF(F407="","",IF(G407="Yes",ROUND(F407*'Lists'!$F$5/(1+'Lists'!$F$5),2),0))</f>
      </c>
      <c r="I407" s="14">
        <f>IF(F407="","",F407-N(H407))</f>
      </c>
      <c r="J407" s="6"/>
      <c r="K407" s="6"/>
    </row>
    <row r="408" spans="1:11" x14ac:dyDescent="0.25">
      <c r="A408" s="11"/>
      <c r="B408" s="6"/>
      <c r="C408" s="6"/>
      <c r="D408" s="6"/>
      <c r="E408" s="12">
        <f>IF(D408="","",IFERROR(VLOOKUP(D408,'Lists'!$A$5:$B$44,2,FALSE),"Check category"))</f>
      </c>
      <c r="F408" s="13"/>
      <c r="G408" s="6"/>
      <c r="H408" s="14">
        <f>IF(F408="","",IF(G408="Yes",ROUND(F408*'Lists'!$F$5/(1+'Lists'!$F$5),2),0))</f>
      </c>
      <c r="I408" s="14">
        <f>IF(F408="","",F408-N(H408))</f>
      </c>
      <c r="J408" s="6"/>
      <c r="K408" s="6"/>
    </row>
    <row r="409" spans="1:11" x14ac:dyDescent="0.25">
      <c r="A409" s="11"/>
      <c r="B409" s="6"/>
      <c r="C409" s="6"/>
      <c r="D409" s="6"/>
      <c r="E409" s="12">
        <f>IF(D409="","",IFERROR(VLOOKUP(D409,'Lists'!$A$5:$B$44,2,FALSE),"Check category"))</f>
      </c>
      <c r="F409" s="13"/>
      <c r="G409" s="6"/>
      <c r="H409" s="14">
        <f>IF(F409="","",IF(G409="Yes",ROUND(F409*'Lists'!$F$5/(1+'Lists'!$F$5),2),0))</f>
      </c>
      <c r="I409" s="14">
        <f>IF(F409="","",F409-N(H409))</f>
      </c>
      <c r="J409" s="6"/>
      <c r="K409" s="6"/>
    </row>
    <row r="410" spans="1:11" x14ac:dyDescent="0.25">
      <c r="A410" s="11"/>
      <c r="B410" s="6"/>
      <c r="C410" s="6"/>
      <c r="D410" s="6"/>
      <c r="E410" s="12">
        <f>IF(D410="","",IFERROR(VLOOKUP(D410,'Lists'!$A$5:$B$44,2,FALSE),"Check category"))</f>
      </c>
      <c r="F410" s="13"/>
      <c r="G410" s="6"/>
      <c r="H410" s="14">
        <f>IF(F410="","",IF(G410="Yes",ROUND(F410*'Lists'!$F$5/(1+'Lists'!$F$5),2),0))</f>
      </c>
      <c r="I410" s="14">
        <f>IF(F410="","",F410-N(H410))</f>
      </c>
      <c r="J410" s="6"/>
      <c r="K410" s="6"/>
    </row>
    <row r="411" spans="1:11" x14ac:dyDescent="0.25">
      <c r="A411" s="11"/>
      <c r="B411" s="6"/>
      <c r="C411" s="6"/>
      <c r="D411" s="6"/>
      <c r="E411" s="12">
        <f>IF(D411="","",IFERROR(VLOOKUP(D411,'Lists'!$A$5:$B$44,2,FALSE),"Check category"))</f>
      </c>
      <c r="F411" s="13"/>
      <c r="G411" s="6"/>
      <c r="H411" s="14">
        <f>IF(F411="","",IF(G411="Yes",ROUND(F411*'Lists'!$F$5/(1+'Lists'!$F$5),2),0))</f>
      </c>
      <c r="I411" s="14">
        <f>IF(F411="","",F411-N(H411))</f>
      </c>
      <c r="J411" s="6"/>
      <c r="K411" s="6"/>
    </row>
    <row r="412" spans="1:11" x14ac:dyDescent="0.25">
      <c r="A412" s="11"/>
      <c r="B412" s="6"/>
      <c r="C412" s="6"/>
      <c r="D412" s="6"/>
      <c r="E412" s="12">
        <f>IF(D412="","",IFERROR(VLOOKUP(D412,'Lists'!$A$5:$B$44,2,FALSE),"Check category"))</f>
      </c>
      <c r="F412" s="13"/>
      <c r="G412" s="6"/>
      <c r="H412" s="14">
        <f>IF(F412="","",IF(G412="Yes",ROUND(F412*'Lists'!$F$5/(1+'Lists'!$F$5),2),0))</f>
      </c>
      <c r="I412" s="14">
        <f>IF(F412="","",F412-N(H412))</f>
      </c>
      <c r="J412" s="6"/>
      <c r="K412" s="6"/>
    </row>
    <row r="413" spans="1:11" x14ac:dyDescent="0.25">
      <c r="A413" s="11"/>
      <c r="B413" s="6"/>
      <c r="C413" s="6"/>
      <c r="D413" s="6"/>
      <c r="E413" s="12">
        <f>IF(D413="","",IFERROR(VLOOKUP(D413,'Lists'!$A$5:$B$44,2,FALSE),"Check category"))</f>
      </c>
      <c r="F413" s="13"/>
      <c r="G413" s="6"/>
      <c r="H413" s="14">
        <f>IF(F413="","",IF(G413="Yes",ROUND(F413*'Lists'!$F$5/(1+'Lists'!$F$5),2),0))</f>
      </c>
      <c r="I413" s="14">
        <f>IF(F413="","",F413-N(H413))</f>
      </c>
      <c r="J413" s="6"/>
      <c r="K413" s="6"/>
    </row>
    <row r="414" spans="1:11" x14ac:dyDescent="0.25">
      <c r="A414" s="11"/>
      <c r="B414" s="6"/>
      <c r="C414" s="6"/>
      <c r="D414" s="6"/>
      <c r="E414" s="12">
        <f>IF(D414="","",IFERROR(VLOOKUP(D414,'Lists'!$A$5:$B$44,2,FALSE),"Check category"))</f>
      </c>
      <c r="F414" s="13"/>
      <c r="G414" s="6"/>
      <c r="H414" s="14">
        <f>IF(F414="","",IF(G414="Yes",ROUND(F414*'Lists'!$F$5/(1+'Lists'!$F$5),2),0))</f>
      </c>
      <c r="I414" s="14">
        <f>IF(F414="","",F414-N(H414))</f>
      </c>
      <c r="J414" s="6"/>
      <c r="K414" s="6"/>
    </row>
    <row r="415" spans="1:11" x14ac:dyDescent="0.25">
      <c r="A415" s="11"/>
      <c r="B415" s="6"/>
      <c r="C415" s="6"/>
      <c r="D415" s="6"/>
      <c r="E415" s="12">
        <f>IF(D415="","",IFERROR(VLOOKUP(D415,'Lists'!$A$5:$B$44,2,FALSE),"Check category"))</f>
      </c>
      <c r="F415" s="13"/>
      <c r="G415" s="6"/>
      <c r="H415" s="14">
        <f>IF(F415="","",IF(G415="Yes",ROUND(F415*'Lists'!$F$5/(1+'Lists'!$F$5),2),0))</f>
      </c>
      <c r="I415" s="14">
        <f>IF(F415="","",F415-N(H415))</f>
      </c>
      <c r="J415" s="6"/>
      <c r="K415" s="6"/>
    </row>
    <row r="416" spans="1:11" x14ac:dyDescent="0.25">
      <c r="A416" s="11"/>
      <c r="B416" s="6"/>
      <c r="C416" s="6"/>
      <c r="D416" s="6"/>
      <c r="E416" s="12">
        <f>IF(D416="","",IFERROR(VLOOKUP(D416,'Lists'!$A$5:$B$44,2,FALSE),"Check category"))</f>
      </c>
      <c r="F416" s="13"/>
      <c r="G416" s="6"/>
      <c r="H416" s="14">
        <f>IF(F416="","",IF(G416="Yes",ROUND(F416*'Lists'!$F$5/(1+'Lists'!$F$5),2),0))</f>
      </c>
      <c r="I416" s="14">
        <f>IF(F416="","",F416-N(H416))</f>
      </c>
      <c r="J416" s="6"/>
      <c r="K416" s="6"/>
    </row>
    <row r="417" spans="1:11" x14ac:dyDescent="0.25">
      <c r="A417" s="11"/>
      <c r="B417" s="6"/>
      <c r="C417" s="6"/>
      <c r="D417" s="6"/>
      <c r="E417" s="12">
        <f>IF(D417="","",IFERROR(VLOOKUP(D417,'Lists'!$A$5:$B$44,2,FALSE),"Check category"))</f>
      </c>
      <c r="F417" s="13"/>
      <c r="G417" s="6"/>
      <c r="H417" s="14">
        <f>IF(F417="","",IF(G417="Yes",ROUND(F417*'Lists'!$F$5/(1+'Lists'!$F$5),2),0))</f>
      </c>
      <c r="I417" s="14">
        <f>IF(F417="","",F417-N(H417))</f>
      </c>
      <c r="J417" s="6"/>
      <c r="K417" s="6"/>
    </row>
    <row r="418" spans="1:11" x14ac:dyDescent="0.25">
      <c r="A418" s="11"/>
      <c r="B418" s="6"/>
      <c r="C418" s="6"/>
      <c r="D418" s="6"/>
      <c r="E418" s="12">
        <f>IF(D418="","",IFERROR(VLOOKUP(D418,'Lists'!$A$5:$B$44,2,FALSE),"Check category"))</f>
      </c>
      <c r="F418" s="13"/>
      <c r="G418" s="6"/>
      <c r="H418" s="14">
        <f>IF(F418="","",IF(G418="Yes",ROUND(F418*'Lists'!$F$5/(1+'Lists'!$F$5),2),0))</f>
      </c>
      <c r="I418" s="14">
        <f>IF(F418="","",F418-N(H418))</f>
      </c>
      <c r="J418" s="6"/>
      <c r="K418" s="6"/>
    </row>
    <row r="419" spans="1:11" x14ac:dyDescent="0.25">
      <c r="A419" s="11"/>
      <c r="B419" s="6"/>
      <c r="C419" s="6"/>
      <c r="D419" s="6"/>
      <c r="E419" s="12">
        <f>IF(D419="","",IFERROR(VLOOKUP(D419,'Lists'!$A$5:$B$44,2,FALSE),"Check category"))</f>
      </c>
      <c r="F419" s="13"/>
      <c r="G419" s="6"/>
      <c r="H419" s="14">
        <f>IF(F419="","",IF(G419="Yes",ROUND(F419*'Lists'!$F$5/(1+'Lists'!$F$5),2),0))</f>
      </c>
      <c r="I419" s="14">
        <f>IF(F419="","",F419-N(H419))</f>
      </c>
      <c r="J419" s="6"/>
      <c r="K419" s="6"/>
    </row>
    <row r="420" spans="1:11" x14ac:dyDescent="0.25">
      <c r="A420" s="11"/>
      <c r="B420" s="6"/>
      <c r="C420" s="6"/>
      <c r="D420" s="6"/>
      <c r="E420" s="12">
        <f>IF(D420="","",IFERROR(VLOOKUP(D420,'Lists'!$A$5:$B$44,2,FALSE),"Check category"))</f>
      </c>
      <c r="F420" s="13"/>
      <c r="G420" s="6"/>
      <c r="H420" s="14">
        <f>IF(F420="","",IF(G420="Yes",ROUND(F420*'Lists'!$F$5/(1+'Lists'!$F$5),2),0))</f>
      </c>
      <c r="I420" s="14">
        <f>IF(F420="","",F420-N(H420))</f>
      </c>
      <c r="J420" s="6"/>
      <c r="K420" s="6"/>
    </row>
    <row r="421" spans="1:11" x14ac:dyDescent="0.25">
      <c r="A421" s="11"/>
      <c r="B421" s="6"/>
      <c r="C421" s="6"/>
      <c r="D421" s="6"/>
      <c r="E421" s="12">
        <f>IF(D421="","",IFERROR(VLOOKUP(D421,'Lists'!$A$5:$B$44,2,FALSE),"Check category"))</f>
      </c>
      <c r="F421" s="13"/>
      <c r="G421" s="6"/>
      <c r="H421" s="14">
        <f>IF(F421="","",IF(G421="Yes",ROUND(F421*'Lists'!$F$5/(1+'Lists'!$F$5),2),0))</f>
      </c>
      <c r="I421" s="14">
        <f>IF(F421="","",F421-N(H421))</f>
      </c>
      <c r="J421" s="6"/>
      <c r="K421" s="6"/>
    </row>
    <row r="422" spans="1:11" x14ac:dyDescent="0.25">
      <c r="A422" s="11"/>
      <c r="B422" s="6"/>
      <c r="C422" s="6"/>
      <c r="D422" s="6"/>
      <c r="E422" s="12">
        <f>IF(D422="","",IFERROR(VLOOKUP(D422,'Lists'!$A$5:$B$44,2,FALSE),"Check category"))</f>
      </c>
      <c r="F422" s="13"/>
      <c r="G422" s="6"/>
      <c r="H422" s="14">
        <f>IF(F422="","",IF(G422="Yes",ROUND(F422*'Lists'!$F$5/(1+'Lists'!$F$5),2),0))</f>
      </c>
      <c r="I422" s="14">
        <f>IF(F422="","",F422-N(H422))</f>
      </c>
      <c r="J422" s="6"/>
      <c r="K422" s="6"/>
    </row>
    <row r="423" spans="1:11" x14ac:dyDescent="0.25">
      <c r="A423" s="11"/>
      <c r="B423" s="6"/>
      <c r="C423" s="6"/>
      <c r="D423" s="6"/>
      <c r="E423" s="12">
        <f>IF(D423="","",IFERROR(VLOOKUP(D423,'Lists'!$A$5:$B$44,2,FALSE),"Check category"))</f>
      </c>
      <c r="F423" s="13"/>
      <c r="G423" s="6"/>
      <c r="H423" s="14">
        <f>IF(F423="","",IF(G423="Yes",ROUND(F423*'Lists'!$F$5/(1+'Lists'!$F$5),2),0))</f>
      </c>
      <c r="I423" s="14">
        <f>IF(F423="","",F423-N(H423))</f>
      </c>
      <c r="J423" s="6"/>
      <c r="K423" s="6"/>
    </row>
    <row r="424" spans="1:11" x14ac:dyDescent="0.25">
      <c r="A424" s="11"/>
      <c r="B424" s="6"/>
      <c r="C424" s="6"/>
      <c r="D424" s="6"/>
      <c r="E424" s="12">
        <f>IF(D424="","",IFERROR(VLOOKUP(D424,'Lists'!$A$5:$B$44,2,FALSE),"Check category"))</f>
      </c>
      <c r="F424" s="13"/>
      <c r="G424" s="6"/>
      <c r="H424" s="14">
        <f>IF(F424="","",IF(G424="Yes",ROUND(F424*'Lists'!$F$5/(1+'Lists'!$F$5),2),0))</f>
      </c>
      <c r="I424" s="14">
        <f>IF(F424="","",F424-N(H424))</f>
      </c>
      <c r="J424" s="6"/>
      <c r="K424" s="6"/>
    </row>
    <row r="425" spans="1:11" x14ac:dyDescent="0.25">
      <c r="A425" s="11"/>
      <c r="B425" s="6"/>
      <c r="C425" s="6"/>
      <c r="D425" s="6"/>
      <c r="E425" s="12">
        <f>IF(D425="","",IFERROR(VLOOKUP(D425,'Lists'!$A$5:$B$44,2,FALSE),"Check category"))</f>
      </c>
      <c r="F425" s="13"/>
      <c r="G425" s="6"/>
      <c r="H425" s="14">
        <f>IF(F425="","",IF(G425="Yes",ROUND(F425*'Lists'!$F$5/(1+'Lists'!$F$5),2),0))</f>
      </c>
      <c r="I425" s="14">
        <f>IF(F425="","",F425-N(H425))</f>
      </c>
      <c r="J425" s="6"/>
      <c r="K425" s="6"/>
    </row>
    <row r="426" spans="1:11" x14ac:dyDescent="0.25">
      <c r="A426" s="11"/>
      <c r="B426" s="6"/>
      <c r="C426" s="6"/>
      <c r="D426" s="6"/>
      <c r="E426" s="12">
        <f>IF(D426="","",IFERROR(VLOOKUP(D426,'Lists'!$A$5:$B$44,2,FALSE),"Check category"))</f>
      </c>
      <c r="F426" s="13"/>
      <c r="G426" s="6"/>
      <c r="H426" s="14">
        <f>IF(F426="","",IF(G426="Yes",ROUND(F426*'Lists'!$F$5/(1+'Lists'!$F$5),2),0))</f>
      </c>
      <c r="I426" s="14">
        <f>IF(F426="","",F426-N(H426))</f>
      </c>
      <c r="J426" s="6"/>
      <c r="K426" s="6"/>
    </row>
    <row r="427" spans="1:11" x14ac:dyDescent="0.25">
      <c r="A427" s="11"/>
      <c r="B427" s="6"/>
      <c r="C427" s="6"/>
      <c r="D427" s="6"/>
      <c r="E427" s="12">
        <f>IF(D427="","",IFERROR(VLOOKUP(D427,'Lists'!$A$5:$B$44,2,FALSE),"Check category"))</f>
      </c>
      <c r="F427" s="13"/>
      <c r="G427" s="6"/>
      <c r="H427" s="14">
        <f>IF(F427="","",IF(G427="Yes",ROUND(F427*'Lists'!$F$5/(1+'Lists'!$F$5),2),0))</f>
      </c>
      <c r="I427" s="14">
        <f>IF(F427="","",F427-N(H427))</f>
      </c>
      <c r="J427" s="6"/>
      <c r="K427" s="6"/>
    </row>
    <row r="428" spans="1:11" x14ac:dyDescent="0.25">
      <c r="A428" s="11"/>
      <c r="B428" s="6"/>
      <c r="C428" s="6"/>
      <c r="D428" s="6"/>
      <c r="E428" s="12">
        <f>IF(D428="","",IFERROR(VLOOKUP(D428,'Lists'!$A$5:$B$44,2,FALSE),"Check category"))</f>
      </c>
      <c r="F428" s="13"/>
      <c r="G428" s="6"/>
      <c r="H428" s="14">
        <f>IF(F428="","",IF(G428="Yes",ROUND(F428*'Lists'!$F$5/(1+'Lists'!$F$5),2),0))</f>
      </c>
      <c r="I428" s="14">
        <f>IF(F428="","",F428-N(H428))</f>
      </c>
      <c r="J428" s="6"/>
      <c r="K428" s="6"/>
    </row>
    <row r="429" spans="1:11" x14ac:dyDescent="0.25">
      <c r="A429" s="11"/>
      <c r="B429" s="6"/>
      <c r="C429" s="6"/>
      <c r="D429" s="6"/>
      <c r="E429" s="12">
        <f>IF(D429="","",IFERROR(VLOOKUP(D429,'Lists'!$A$5:$B$44,2,FALSE),"Check category"))</f>
      </c>
      <c r="F429" s="13"/>
      <c r="G429" s="6"/>
      <c r="H429" s="14">
        <f>IF(F429="","",IF(G429="Yes",ROUND(F429*'Lists'!$F$5/(1+'Lists'!$F$5),2),0))</f>
      </c>
      <c r="I429" s="14">
        <f>IF(F429="","",F429-N(H429))</f>
      </c>
      <c r="J429" s="6"/>
      <c r="K429" s="6"/>
    </row>
    <row r="430" spans="1:11" x14ac:dyDescent="0.25">
      <c r="A430" s="11"/>
      <c r="B430" s="6"/>
      <c r="C430" s="6"/>
      <c r="D430" s="6"/>
      <c r="E430" s="12">
        <f>IF(D430="","",IFERROR(VLOOKUP(D430,'Lists'!$A$5:$B$44,2,FALSE),"Check category"))</f>
      </c>
      <c r="F430" s="13"/>
      <c r="G430" s="6"/>
      <c r="H430" s="14">
        <f>IF(F430="","",IF(G430="Yes",ROUND(F430*'Lists'!$F$5/(1+'Lists'!$F$5),2),0))</f>
      </c>
      <c r="I430" s="14">
        <f>IF(F430="","",F430-N(H430))</f>
      </c>
      <c r="J430" s="6"/>
      <c r="K430" s="6"/>
    </row>
    <row r="431" spans="1:11" x14ac:dyDescent="0.25">
      <c r="A431" s="11"/>
      <c r="B431" s="6"/>
      <c r="C431" s="6"/>
      <c r="D431" s="6"/>
      <c r="E431" s="12">
        <f>IF(D431="","",IFERROR(VLOOKUP(D431,'Lists'!$A$5:$B$44,2,FALSE),"Check category"))</f>
      </c>
      <c r="F431" s="13"/>
      <c r="G431" s="6"/>
      <c r="H431" s="14">
        <f>IF(F431="","",IF(G431="Yes",ROUND(F431*'Lists'!$F$5/(1+'Lists'!$F$5),2),0))</f>
      </c>
      <c r="I431" s="14">
        <f>IF(F431="","",F431-N(H431))</f>
      </c>
      <c r="J431" s="6"/>
      <c r="K431" s="6"/>
    </row>
    <row r="432" spans="1:11" x14ac:dyDescent="0.25">
      <c r="A432" s="11"/>
      <c r="B432" s="6"/>
      <c r="C432" s="6"/>
      <c r="D432" s="6"/>
      <c r="E432" s="12">
        <f>IF(D432="","",IFERROR(VLOOKUP(D432,'Lists'!$A$5:$B$44,2,FALSE),"Check category"))</f>
      </c>
      <c r="F432" s="13"/>
      <c r="G432" s="6"/>
      <c r="H432" s="14">
        <f>IF(F432="","",IF(G432="Yes",ROUND(F432*'Lists'!$F$5/(1+'Lists'!$F$5),2),0))</f>
      </c>
      <c r="I432" s="14">
        <f>IF(F432="","",F432-N(H432))</f>
      </c>
      <c r="J432" s="6"/>
      <c r="K432" s="6"/>
    </row>
    <row r="433" spans="1:11" x14ac:dyDescent="0.25">
      <c r="A433" s="11"/>
      <c r="B433" s="6"/>
      <c r="C433" s="6"/>
      <c r="D433" s="6"/>
      <c r="E433" s="12">
        <f>IF(D433="","",IFERROR(VLOOKUP(D433,'Lists'!$A$5:$B$44,2,FALSE),"Check category"))</f>
      </c>
      <c r="F433" s="13"/>
      <c r="G433" s="6"/>
      <c r="H433" s="14">
        <f>IF(F433="","",IF(G433="Yes",ROUND(F433*'Lists'!$F$5/(1+'Lists'!$F$5),2),0))</f>
      </c>
      <c r="I433" s="14">
        <f>IF(F433="","",F433-N(H433))</f>
      </c>
      <c r="J433" s="6"/>
      <c r="K433" s="6"/>
    </row>
    <row r="434" spans="1:11" x14ac:dyDescent="0.25">
      <c r="A434" s="11"/>
      <c r="B434" s="6"/>
      <c r="C434" s="6"/>
      <c r="D434" s="6"/>
      <c r="E434" s="12">
        <f>IF(D434="","",IFERROR(VLOOKUP(D434,'Lists'!$A$5:$B$44,2,FALSE),"Check category"))</f>
      </c>
      <c r="F434" s="13"/>
      <c r="G434" s="6"/>
      <c r="H434" s="14">
        <f>IF(F434="","",IF(G434="Yes",ROUND(F434*'Lists'!$F$5/(1+'Lists'!$F$5),2),0))</f>
      </c>
      <c r="I434" s="14">
        <f>IF(F434="","",F434-N(H434))</f>
      </c>
      <c r="J434" s="6"/>
      <c r="K434" s="6"/>
    </row>
    <row r="435" spans="1:11" x14ac:dyDescent="0.25">
      <c r="A435" s="11"/>
      <c r="B435" s="6"/>
      <c r="C435" s="6"/>
      <c r="D435" s="6"/>
      <c r="E435" s="12">
        <f>IF(D435="","",IFERROR(VLOOKUP(D435,'Lists'!$A$5:$B$44,2,FALSE),"Check category"))</f>
      </c>
      <c r="F435" s="13"/>
      <c r="G435" s="6"/>
      <c r="H435" s="14">
        <f>IF(F435="","",IF(G435="Yes",ROUND(F435*'Lists'!$F$5/(1+'Lists'!$F$5),2),0))</f>
      </c>
      <c r="I435" s="14">
        <f>IF(F435="","",F435-N(H435))</f>
      </c>
      <c r="J435" s="6"/>
      <c r="K435" s="6"/>
    </row>
    <row r="436" spans="1:11" x14ac:dyDescent="0.25">
      <c r="A436" s="11"/>
      <c r="B436" s="6"/>
      <c r="C436" s="6"/>
      <c r="D436" s="6"/>
      <c r="E436" s="12">
        <f>IF(D436="","",IFERROR(VLOOKUP(D436,'Lists'!$A$5:$B$44,2,FALSE),"Check category"))</f>
      </c>
      <c r="F436" s="13"/>
      <c r="G436" s="6"/>
      <c r="H436" s="14">
        <f>IF(F436="","",IF(G436="Yes",ROUND(F436*'Lists'!$F$5/(1+'Lists'!$F$5),2),0))</f>
      </c>
      <c r="I436" s="14">
        <f>IF(F436="","",F436-N(H436))</f>
      </c>
      <c r="J436" s="6"/>
      <c r="K436" s="6"/>
    </row>
    <row r="437" spans="1:11" x14ac:dyDescent="0.25">
      <c r="A437" s="11"/>
      <c r="B437" s="6"/>
      <c r="C437" s="6"/>
      <c r="D437" s="6"/>
      <c r="E437" s="12">
        <f>IF(D437="","",IFERROR(VLOOKUP(D437,'Lists'!$A$5:$B$44,2,FALSE),"Check category"))</f>
      </c>
      <c r="F437" s="13"/>
      <c r="G437" s="6"/>
      <c r="H437" s="14">
        <f>IF(F437="","",IF(G437="Yes",ROUND(F437*'Lists'!$F$5/(1+'Lists'!$F$5),2),0))</f>
      </c>
      <c r="I437" s="14">
        <f>IF(F437="","",F437-N(H437))</f>
      </c>
      <c r="J437" s="6"/>
      <c r="K437" s="6"/>
    </row>
    <row r="438" spans="1:11" x14ac:dyDescent="0.25">
      <c r="A438" s="11"/>
      <c r="B438" s="6"/>
      <c r="C438" s="6"/>
      <c r="D438" s="6"/>
      <c r="E438" s="12">
        <f>IF(D438="","",IFERROR(VLOOKUP(D438,'Lists'!$A$5:$B$44,2,FALSE),"Check category"))</f>
      </c>
      <c r="F438" s="13"/>
      <c r="G438" s="6"/>
      <c r="H438" s="14">
        <f>IF(F438="","",IF(G438="Yes",ROUND(F438*'Lists'!$F$5/(1+'Lists'!$F$5),2),0))</f>
      </c>
      <c r="I438" s="14">
        <f>IF(F438="","",F438-N(H438))</f>
      </c>
      <c r="J438" s="6"/>
      <c r="K438" s="6"/>
    </row>
    <row r="439" spans="1:11" x14ac:dyDescent="0.25">
      <c r="A439" s="11"/>
      <c r="B439" s="6"/>
      <c r="C439" s="6"/>
      <c r="D439" s="6"/>
      <c r="E439" s="12">
        <f>IF(D439="","",IFERROR(VLOOKUP(D439,'Lists'!$A$5:$B$44,2,FALSE),"Check category"))</f>
      </c>
      <c r="F439" s="13"/>
      <c r="G439" s="6"/>
      <c r="H439" s="14">
        <f>IF(F439="","",IF(G439="Yes",ROUND(F439*'Lists'!$F$5/(1+'Lists'!$F$5),2),0))</f>
      </c>
      <c r="I439" s="14">
        <f>IF(F439="","",F439-N(H439))</f>
      </c>
      <c r="J439" s="6"/>
      <c r="K439" s="6"/>
    </row>
    <row r="440" spans="1:11" x14ac:dyDescent="0.25">
      <c r="A440" s="11"/>
      <c r="B440" s="6"/>
      <c r="C440" s="6"/>
      <c r="D440" s="6"/>
      <c r="E440" s="12">
        <f>IF(D440="","",IFERROR(VLOOKUP(D440,'Lists'!$A$5:$B$44,2,FALSE),"Check category"))</f>
      </c>
      <c r="F440" s="13"/>
      <c r="G440" s="6"/>
      <c r="H440" s="14">
        <f>IF(F440="","",IF(G440="Yes",ROUND(F440*'Lists'!$F$5/(1+'Lists'!$F$5),2),0))</f>
      </c>
      <c r="I440" s="14">
        <f>IF(F440="","",F440-N(H440))</f>
      </c>
      <c r="J440" s="6"/>
      <c r="K440" s="6"/>
    </row>
    <row r="441" spans="1:11" x14ac:dyDescent="0.25">
      <c r="A441" s="11"/>
      <c r="B441" s="6"/>
      <c r="C441" s="6"/>
      <c r="D441" s="6"/>
      <c r="E441" s="12">
        <f>IF(D441="","",IFERROR(VLOOKUP(D441,'Lists'!$A$5:$B$44,2,FALSE),"Check category"))</f>
      </c>
      <c r="F441" s="13"/>
      <c r="G441" s="6"/>
      <c r="H441" s="14">
        <f>IF(F441="","",IF(G441="Yes",ROUND(F441*'Lists'!$F$5/(1+'Lists'!$F$5),2),0))</f>
      </c>
      <c r="I441" s="14">
        <f>IF(F441="","",F441-N(H441))</f>
      </c>
      <c r="J441" s="6"/>
      <c r="K441" s="6"/>
    </row>
    <row r="442" spans="1:11" x14ac:dyDescent="0.25">
      <c r="A442" s="11"/>
      <c r="B442" s="6"/>
      <c r="C442" s="6"/>
      <c r="D442" s="6"/>
      <c r="E442" s="12">
        <f>IF(D442="","",IFERROR(VLOOKUP(D442,'Lists'!$A$5:$B$44,2,FALSE),"Check category"))</f>
      </c>
      <c r="F442" s="13"/>
      <c r="G442" s="6"/>
      <c r="H442" s="14">
        <f>IF(F442="","",IF(G442="Yes",ROUND(F442*'Lists'!$F$5/(1+'Lists'!$F$5),2),0))</f>
      </c>
      <c r="I442" s="14">
        <f>IF(F442="","",F442-N(H442))</f>
      </c>
      <c r="J442" s="6"/>
      <c r="K442" s="6"/>
    </row>
    <row r="443" spans="1:11" x14ac:dyDescent="0.25">
      <c r="A443" s="11"/>
      <c r="B443" s="6"/>
      <c r="C443" s="6"/>
      <c r="D443" s="6"/>
      <c r="E443" s="12">
        <f>IF(D443="","",IFERROR(VLOOKUP(D443,'Lists'!$A$5:$B$44,2,FALSE),"Check category"))</f>
      </c>
      <c r="F443" s="13"/>
      <c r="G443" s="6"/>
      <c r="H443" s="14">
        <f>IF(F443="","",IF(G443="Yes",ROUND(F443*'Lists'!$F$5/(1+'Lists'!$F$5),2),0))</f>
      </c>
      <c r="I443" s="14">
        <f>IF(F443="","",F443-N(H443))</f>
      </c>
      <c r="J443" s="6"/>
      <c r="K443" s="6"/>
    </row>
    <row r="444" spans="1:11" x14ac:dyDescent="0.25">
      <c r="A444" s="11"/>
      <c r="B444" s="6"/>
      <c r="C444" s="6"/>
      <c r="D444" s="6"/>
      <c r="E444" s="12">
        <f>IF(D444="","",IFERROR(VLOOKUP(D444,'Lists'!$A$5:$B$44,2,FALSE),"Check category"))</f>
      </c>
      <c r="F444" s="13"/>
      <c r="G444" s="6"/>
      <c r="H444" s="14">
        <f>IF(F444="","",IF(G444="Yes",ROUND(F444*'Lists'!$F$5/(1+'Lists'!$F$5),2),0))</f>
      </c>
      <c r="I444" s="14">
        <f>IF(F444="","",F444-N(H444))</f>
      </c>
      <c r="J444" s="6"/>
      <c r="K444" s="6"/>
    </row>
    <row r="445" spans="1:11" x14ac:dyDescent="0.25">
      <c r="A445" s="11"/>
      <c r="B445" s="6"/>
      <c r="C445" s="6"/>
      <c r="D445" s="6"/>
      <c r="E445" s="12">
        <f>IF(D445="","",IFERROR(VLOOKUP(D445,'Lists'!$A$5:$B$44,2,FALSE),"Check category"))</f>
      </c>
      <c r="F445" s="13"/>
      <c r="G445" s="6"/>
      <c r="H445" s="14">
        <f>IF(F445="","",IF(G445="Yes",ROUND(F445*'Lists'!$F$5/(1+'Lists'!$F$5),2),0))</f>
      </c>
      <c r="I445" s="14">
        <f>IF(F445="","",F445-N(H445))</f>
      </c>
      <c r="J445" s="6"/>
      <c r="K445" s="6"/>
    </row>
    <row r="446" spans="1:11" x14ac:dyDescent="0.25">
      <c r="A446" s="11"/>
      <c r="B446" s="6"/>
      <c r="C446" s="6"/>
      <c r="D446" s="6"/>
      <c r="E446" s="12">
        <f>IF(D446="","",IFERROR(VLOOKUP(D446,'Lists'!$A$5:$B$44,2,FALSE),"Check category"))</f>
      </c>
      <c r="F446" s="13"/>
      <c r="G446" s="6"/>
      <c r="H446" s="14">
        <f>IF(F446="","",IF(G446="Yes",ROUND(F446*'Lists'!$F$5/(1+'Lists'!$F$5),2),0))</f>
      </c>
      <c r="I446" s="14">
        <f>IF(F446="","",F446-N(H446))</f>
      </c>
      <c r="J446" s="6"/>
      <c r="K446" s="6"/>
    </row>
    <row r="447" spans="1:11" x14ac:dyDescent="0.25">
      <c r="A447" s="11"/>
      <c r="B447" s="6"/>
      <c r="C447" s="6"/>
      <c r="D447" s="6"/>
      <c r="E447" s="12">
        <f>IF(D447="","",IFERROR(VLOOKUP(D447,'Lists'!$A$5:$B$44,2,FALSE),"Check category"))</f>
      </c>
      <c r="F447" s="13"/>
      <c r="G447" s="6"/>
      <c r="H447" s="14">
        <f>IF(F447="","",IF(G447="Yes",ROUND(F447*'Lists'!$F$5/(1+'Lists'!$F$5),2),0))</f>
      </c>
      <c r="I447" s="14">
        <f>IF(F447="","",F447-N(H447))</f>
      </c>
      <c r="J447" s="6"/>
      <c r="K447" s="6"/>
    </row>
    <row r="448" spans="1:11" x14ac:dyDescent="0.25">
      <c r="A448" s="11"/>
      <c r="B448" s="6"/>
      <c r="C448" s="6"/>
      <c r="D448" s="6"/>
      <c r="E448" s="12">
        <f>IF(D448="","",IFERROR(VLOOKUP(D448,'Lists'!$A$5:$B$44,2,FALSE),"Check category"))</f>
      </c>
      <c r="F448" s="13"/>
      <c r="G448" s="6"/>
      <c r="H448" s="14">
        <f>IF(F448="","",IF(G448="Yes",ROUND(F448*'Lists'!$F$5/(1+'Lists'!$F$5),2),0))</f>
      </c>
      <c r="I448" s="14">
        <f>IF(F448="","",F448-N(H448))</f>
      </c>
      <c r="J448" s="6"/>
      <c r="K448" s="6"/>
    </row>
    <row r="449" spans="1:11" x14ac:dyDescent="0.25">
      <c r="A449" s="11"/>
      <c r="B449" s="6"/>
      <c r="C449" s="6"/>
      <c r="D449" s="6"/>
      <c r="E449" s="12">
        <f>IF(D449="","",IFERROR(VLOOKUP(D449,'Lists'!$A$5:$B$44,2,FALSE),"Check category"))</f>
      </c>
      <c r="F449" s="13"/>
      <c r="G449" s="6"/>
      <c r="H449" s="14">
        <f>IF(F449="","",IF(G449="Yes",ROUND(F449*'Lists'!$F$5/(1+'Lists'!$F$5),2),0))</f>
      </c>
      <c r="I449" s="14">
        <f>IF(F449="","",F449-N(H449))</f>
      </c>
      <c r="J449" s="6"/>
      <c r="K449" s="6"/>
    </row>
    <row r="450" spans="1:11" x14ac:dyDescent="0.25">
      <c r="A450" s="11"/>
      <c r="B450" s="6"/>
      <c r="C450" s="6"/>
      <c r="D450" s="6"/>
      <c r="E450" s="12">
        <f>IF(D450="","",IFERROR(VLOOKUP(D450,'Lists'!$A$5:$B$44,2,FALSE),"Check category"))</f>
      </c>
      <c r="F450" s="13"/>
      <c r="G450" s="6"/>
      <c r="H450" s="14">
        <f>IF(F450="","",IF(G450="Yes",ROUND(F450*'Lists'!$F$5/(1+'Lists'!$F$5),2),0))</f>
      </c>
      <c r="I450" s="14">
        <f>IF(F450="","",F450-N(H450))</f>
      </c>
      <c r="J450" s="6"/>
      <c r="K450" s="6"/>
    </row>
    <row r="451" spans="1:11" x14ac:dyDescent="0.25">
      <c r="A451" s="11"/>
      <c r="B451" s="6"/>
      <c r="C451" s="6"/>
      <c r="D451" s="6"/>
      <c r="E451" s="12">
        <f>IF(D451="","",IFERROR(VLOOKUP(D451,'Lists'!$A$5:$B$44,2,FALSE),"Check category"))</f>
      </c>
      <c r="F451" s="13"/>
      <c r="G451" s="6"/>
      <c r="H451" s="14">
        <f>IF(F451="","",IF(G451="Yes",ROUND(F451*'Lists'!$F$5/(1+'Lists'!$F$5),2),0))</f>
      </c>
      <c r="I451" s="14">
        <f>IF(F451="","",F451-N(H451))</f>
      </c>
      <c r="J451" s="6"/>
      <c r="K451" s="6"/>
    </row>
    <row r="452" spans="1:11" x14ac:dyDescent="0.25">
      <c r="A452" s="11"/>
      <c r="B452" s="6"/>
      <c r="C452" s="6"/>
      <c r="D452" s="6"/>
      <c r="E452" s="12">
        <f>IF(D452="","",IFERROR(VLOOKUP(D452,'Lists'!$A$5:$B$44,2,FALSE),"Check category"))</f>
      </c>
      <c r="F452" s="13"/>
      <c r="G452" s="6"/>
      <c r="H452" s="14">
        <f>IF(F452="","",IF(G452="Yes",ROUND(F452*'Lists'!$F$5/(1+'Lists'!$F$5),2),0))</f>
      </c>
      <c r="I452" s="14">
        <f>IF(F452="","",F452-N(H452))</f>
      </c>
      <c r="J452" s="6"/>
      <c r="K452" s="6"/>
    </row>
    <row r="453" spans="1:11" x14ac:dyDescent="0.25">
      <c r="A453" s="11"/>
      <c r="B453" s="6"/>
      <c r="C453" s="6"/>
      <c r="D453" s="6"/>
      <c r="E453" s="12">
        <f>IF(D453="","",IFERROR(VLOOKUP(D453,'Lists'!$A$5:$B$44,2,FALSE),"Check category"))</f>
      </c>
      <c r="F453" s="13"/>
      <c r="G453" s="6"/>
      <c r="H453" s="14">
        <f>IF(F453="","",IF(G453="Yes",ROUND(F453*'Lists'!$F$5/(1+'Lists'!$F$5),2),0))</f>
      </c>
      <c r="I453" s="14">
        <f>IF(F453="","",F453-N(H453))</f>
      </c>
      <c r="J453" s="6"/>
      <c r="K453" s="6"/>
    </row>
    <row r="454" spans="1:11" x14ac:dyDescent="0.25">
      <c r="A454" s="11"/>
      <c r="B454" s="6"/>
      <c r="C454" s="6"/>
      <c r="D454" s="6"/>
      <c r="E454" s="12">
        <f>IF(D454="","",IFERROR(VLOOKUP(D454,'Lists'!$A$5:$B$44,2,FALSE),"Check category"))</f>
      </c>
      <c r="F454" s="13"/>
      <c r="G454" s="6"/>
      <c r="H454" s="14">
        <f>IF(F454="","",IF(G454="Yes",ROUND(F454*'Lists'!$F$5/(1+'Lists'!$F$5),2),0))</f>
      </c>
      <c r="I454" s="14">
        <f>IF(F454="","",F454-N(H454))</f>
      </c>
      <c r="J454" s="6"/>
      <c r="K454" s="6"/>
    </row>
    <row r="455" spans="1:11" x14ac:dyDescent="0.25">
      <c r="A455" s="11"/>
      <c r="B455" s="6"/>
      <c r="C455" s="6"/>
      <c r="D455" s="6"/>
      <c r="E455" s="12">
        <f>IF(D455="","",IFERROR(VLOOKUP(D455,'Lists'!$A$5:$B$44,2,FALSE),"Check category"))</f>
      </c>
      <c r="F455" s="13"/>
      <c r="G455" s="6"/>
      <c r="H455" s="14">
        <f>IF(F455="","",IF(G455="Yes",ROUND(F455*'Lists'!$F$5/(1+'Lists'!$F$5),2),0))</f>
      </c>
      <c r="I455" s="14">
        <f>IF(F455="","",F455-N(H455))</f>
      </c>
      <c r="J455" s="6"/>
      <c r="K455" s="6"/>
    </row>
    <row r="456" spans="1:11" x14ac:dyDescent="0.25">
      <c r="A456" s="11"/>
      <c r="B456" s="6"/>
      <c r="C456" s="6"/>
      <c r="D456" s="6"/>
      <c r="E456" s="12">
        <f>IF(D456="","",IFERROR(VLOOKUP(D456,'Lists'!$A$5:$B$44,2,FALSE),"Check category"))</f>
      </c>
      <c r="F456" s="13"/>
      <c r="G456" s="6"/>
      <c r="H456" s="14">
        <f>IF(F456="","",IF(G456="Yes",ROUND(F456*'Lists'!$F$5/(1+'Lists'!$F$5),2),0))</f>
      </c>
      <c r="I456" s="14">
        <f>IF(F456="","",F456-N(H456))</f>
      </c>
      <c r="J456" s="6"/>
      <c r="K456" s="6"/>
    </row>
    <row r="457" spans="1:11" x14ac:dyDescent="0.25">
      <c r="A457" s="11"/>
      <c r="B457" s="6"/>
      <c r="C457" s="6"/>
      <c r="D457" s="6"/>
      <c r="E457" s="12">
        <f>IF(D457="","",IFERROR(VLOOKUP(D457,'Lists'!$A$5:$B$44,2,FALSE),"Check category"))</f>
      </c>
      <c r="F457" s="13"/>
      <c r="G457" s="6"/>
      <c r="H457" s="14">
        <f>IF(F457="","",IF(G457="Yes",ROUND(F457*'Lists'!$F$5/(1+'Lists'!$F$5),2),0))</f>
      </c>
      <c r="I457" s="14">
        <f>IF(F457="","",F457-N(H457))</f>
      </c>
      <c r="J457" s="6"/>
      <c r="K457" s="6"/>
    </row>
    <row r="458" spans="1:11" x14ac:dyDescent="0.25">
      <c r="A458" s="11"/>
      <c r="B458" s="6"/>
      <c r="C458" s="6"/>
      <c r="D458" s="6"/>
      <c r="E458" s="12">
        <f>IF(D458="","",IFERROR(VLOOKUP(D458,'Lists'!$A$5:$B$44,2,FALSE),"Check category"))</f>
      </c>
      <c r="F458" s="13"/>
      <c r="G458" s="6"/>
      <c r="H458" s="14">
        <f>IF(F458="","",IF(G458="Yes",ROUND(F458*'Lists'!$F$5/(1+'Lists'!$F$5),2),0))</f>
      </c>
      <c r="I458" s="14">
        <f>IF(F458="","",F458-N(H458))</f>
      </c>
      <c r="J458" s="6"/>
      <c r="K458" s="6"/>
    </row>
    <row r="459" spans="1:11" x14ac:dyDescent="0.25">
      <c r="A459" s="11"/>
      <c r="B459" s="6"/>
      <c r="C459" s="6"/>
      <c r="D459" s="6"/>
      <c r="E459" s="12">
        <f>IF(D459="","",IFERROR(VLOOKUP(D459,'Lists'!$A$5:$B$44,2,FALSE),"Check category"))</f>
      </c>
      <c r="F459" s="13"/>
      <c r="G459" s="6"/>
      <c r="H459" s="14">
        <f>IF(F459="","",IF(G459="Yes",ROUND(F459*'Lists'!$F$5/(1+'Lists'!$F$5),2),0))</f>
      </c>
      <c r="I459" s="14">
        <f>IF(F459="","",F459-N(H459))</f>
      </c>
      <c r="J459" s="6"/>
      <c r="K459" s="6"/>
    </row>
    <row r="460" spans="1:11" x14ac:dyDescent="0.25">
      <c r="A460" s="11"/>
      <c r="B460" s="6"/>
      <c r="C460" s="6"/>
      <c r="D460" s="6"/>
      <c r="E460" s="12">
        <f>IF(D460="","",IFERROR(VLOOKUP(D460,'Lists'!$A$5:$B$44,2,FALSE),"Check category"))</f>
      </c>
      <c r="F460" s="13"/>
      <c r="G460" s="6"/>
      <c r="H460" s="14">
        <f>IF(F460="","",IF(G460="Yes",ROUND(F460*'Lists'!$F$5/(1+'Lists'!$F$5),2),0))</f>
      </c>
      <c r="I460" s="14">
        <f>IF(F460="","",F460-N(H460))</f>
      </c>
      <c r="J460" s="6"/>
      <c r="K460" s="6"/>
    </row>
    <row r="461" spans="1:11" x14ac:dyDescent="0.25">
      <c r="A461" s="11"/>
      <c r="B461" s="6"/>
      <c r="C461" s="6"/>
      <c r="D461" s="6"/>
      <c r="E461" s="12">
        <f>IF(D461="","",IFERROR(VLOOKUP(D461,'Lists'!$A$5:$B$44,2,FALSE),"Check category"))</f>
      </c>
      <c r="F461" s="13"/>
      <c r="G461" s="6"/>
      <c r="H461" s="14">
        <f>IF(F461="","",IF(G461="Yes",ROUND(F461*'Lists'!$F$5/(1+'Lists'!$F$5),2),0))</f>
      </c>
      <c r="I461" s="14">
        <f>IF(F461="","",F461-N(H461))</f>
      </c>
      <c r="J461" s="6"/>
      <c r="K461" s="6"/>
    </row>
    <row r="462" spans="1:11" x14ac:dyDescent="0.25">
      <c r="A462" s="11"/>
      <c r="B462" s="6"/>
      <c r="C462" s="6"/>
      <c r="D462" s="6"/>
      <c r="E462" s="12">
        <f>IF(D462="","",IFERROR(VLOOKUP(D462,'Lists'!$A$5:$B$44,2,FALSE),"Check category"))</f>
      </c>
      <c r="F462" s="13"/>
      <c r="G462" s="6"/>
      <c r="H462" s="14">
        <f>IF(F462="","",IF(G462="Yes",ROUND(F462*'Lists'!$F$5/(1+'Lists'!$F$5),2),0))</f>
      </c>
      <c r="I462" s="14">
        <f>IF(F462="","",F462-N(H462))</f>
      </c>
      <c r="J462" s="6"/>
      <c r="K462" s="6"/>
    </row>
    <row r="463" spans="1:11" x14ac:dyDescent="0.25">
      <c r="A463" s="11"/>
      <c r="B463" s="6"/>
      <c r="C463" s="6"/>
      <c r="D463" s="6"/>
      <c r="E463" s="12">
        <f>IF(D463="","",IFERROR(VLOOKUP(D463,'Lists'!$A$5:$B$44,2,FALSE),"Check category"))</f>
      </c>
      <c r="F463" s="13"/>
      <c r="G463" s="6"/>
      <c r="H463" s="14">
        <f>IF(F463="","",IF(G463="Yes",ROUND(F463*'Lists'!$F$5/(1+'Lists'!$F$5),2),0))</f>
      </c>
      <c r="I463" s="14">
        <f>IF(F463="","",F463-N(H463))</f>
      </c>
      <c r="J463" s="6"/>
      <c r="K463" s="6"/>
    </row>
    <row r="464" spans="1:11" x14ac:dyDescent="0.25">
      <c r="A464" s="11"/>
      <c r="B464" s="6"/>
      <c r="C464" s="6"/>
      <c r="D464" s="6"/>
      <c r="E464" s="12">
        <f>IF(D464="","",IFERROR(VLOOKUP(D464,'Lists'!$A$5:$B$44,2,FALSE),"Check category"))</f>
      </c>
      <c r="F464" s="13"/>
      <c r="G464" s="6"/>
      <c r="H464" s="14">
        <f>IF(F464="","",IF(G464="Yes",ROUND(F464*'Lists'!$F$5/(1+'Lists'!$F$5),2),0))</f>
      </c>
      <c r="I464" s="14">
        <f>IF(F464="","",F464-N(H464))</f>
      </c>
      <c r="J464" s="6"/>
      <c r="K464" s="6"/>
    </row>
    <row r="465" spans="1:11" x14ac:dyDescent="0.25">
      <c r="A465" s="11"/>
      <c r="B465" s="6"/>
      <c r="C465" s="6"/>
      <c r="D465" s="6"/>
      <c r="E465" s="12">
        <f>IF(D465="","",IFERROR(VLOOKUP(D465,'Lists'!$A$5:$B$44,2,FALSE),"Check category"))</f>
      </c>
      <c r="F465" s="13"/>
      <c r="G465" s="6"/>
      <c r="H465" s="14">
        <f>IF(F465="","",IF(G465="Yes",ROUND(F465*'Lists'!$F$5/(1+'Lists'!$F$5),2),0))</f>
      </c>
      <c r="I465" s="14">
        <f>IF(F465="","",F465-N(H465))</f>
      </c>
      <c r="J465" s="6"/>
      <c r="K465" s="6"/>
    </row>
    <row r="466" spans="1:11" x14ac:dyDescent="0.25">
      <c r="A466" s="11"/>
      <c r="B466" s="6"/>
      <c r="C466" s="6"/>
      <c r="D466" s="6"/>
      <c r="E466" s="12">
        <f>IF(D466="","",IFERROR(VLOOKUP(D466,'Lists'!$A$5:$B$44,2,FALSE),"Check category"))</f>
      </c>
      <c r="F466" s="13"/>
      <c r="G466" s="6"/>
      <c r="H466" s="14">
        <f>IF(F466="","",IF(G466="Yes",ROUND(F466*'Lists'!$F$5/(1+'Lists'!$F$5),2),0))</f>
      </c>
      <c r="I466" s="14">
        <f>IF(F466="","",F466-N(H466))</f>
      </c>
      <c r="J466" s="6"/>
      <c r="K466" s="6"/>
    </row>
    <row r="467" spans="1:11" x14ac:dyDescent="0.25">
      <c r="A467" s="11"/>
      <c r="B467" s="6"/>
      <c r="C467" s="6"/>
      <c r="D467" s="6"/>
      <c r="E467" s="12">
        <f>IF(D467="","",IFERROR(VLOOKUP(D467,'Lists'!$A$5:$B$44,2,FALSE),"Check category"))</f>
      </c>
      <c r="F467" s="13"/>
      <c r="G467" s="6"/>
      <c r="H467" s="14">
        <f>IF(F467="","",IF(G467="Yes",ROUND(F467*'Lists'!$F$5/(1+'Lists'!$F$5),2),0))</f>
      </c>
      <c r="I467" s="14">
        <f>IF(F467="","",F467-N(H467))</f>
      </c>
      <c r="J467" s="6"/>
      <c r="K467" s="6"/>
    </row>
    <row r="468" spans="1:11" x14ac:dyDescent="0.25">
      <c r="A468" s="11"/>
      <c r="B468" s="6"/>
      <c r="C468" s="6"/>
      <c r="D468" s="6"/>
      <c r="E468" s="12">
        <f>IF(D468="","",IFERROR(VLOOKUP(D468,'Lists'!$A$5:$B$44,2,FALSE),"Check category"))</f>
      </c>
      <c r="F468" s="13"/>
      <c r="G468" s="6"/>
      <c r="H468" s="14">
        <f>IF(F468="","",IF(G468="Yes",ROUND(F468*'Lists'!$F$5/(1+'Lists'!$F$5),2),0))</f>
      </c>
      <c r="I468" s="14">
        <f>IF(F468="","",F468-N(H468))</f>
      </c>
      <c r="J468" s="6"/>
      <c r="K468" s="6"/>
    </row>
    <row r="469" spans="1:11" x14ac:dyDescent="0.25">
      <c r="A469" s="11"/>
      <c r="B469" s="6"/>
      <c r="C469" s="6"/>
      <c r="D469" s="6"/>
      <c r="E469" s="12">
        <f>IF(D469="","",IFERROR(VLOOKUP(D469,'Lists'!$A$5:$B$44,2,FALSE),"Check category"))</f>
      </c>
      <c r="F469" s="13"/>
      <c r="G469" s="6"/>
      <c r="H469" s="14">
        <f>IF(F469="","",IF(G469="Yes",ROUND(F469*'Lists'!$F$5/(1+'Lists'!$F$5),2),0))</f>
      </c>
      <c r="I469" s="14">
        <f>IF(F469="","",F469-N(H469))</f>
      </c>
      <c r="J469" s="6"/>
      <c r="K469" s="6"/>
    </row>
    <row r="470" spans="1:11" x14ac:dyDescent="0.25">
      <c r="A470" s="11"/>
      <c r="B470" s="6"/>
      <c r="C470" s="6"/>
      <c r="D470" s="6"/>
      <c r="E470" s="12">
        <f>IF(D470="","",IFERROR(VLOOKUP(D470,'Lists'!$A$5:$B$44,2,FALSE),"Check category"))</f>
      </c>
      <c r="F470" s="13"/>
      <c r="G470" s="6"/>
      <c r="H470" s="14">
        <f>IF(F470="","",IF(G470="Yes",ROUND(F470*'Lists'!$F$5/(1+'Lists'!$F$5),2),0))</f>
      </c>
      <c r="I470" s="14">
        <f>IF(F470="","",F470-N(H470))</f>
      </c>
      <c r="J470" s="6"/>
      <c r="K470" s="6"/>
    </row>
    <row r="471" spans="1:11" x14ac:dyDescent="0.25">
      <c r="A471" s="11"/>
      <c r="B471" s="6"/>
      <c r="C471" s="6"/>
      <c r="D471" s="6"/>
      <c r="E471" s="12">
        <f>IF(D471="","",IFERROR(VLOOKUP(D471,'Lists'!$A$5:$B$44,2,FALSE),"Check category"))</f>
      </c>
      <c r="F471" s="13"/>
      <c r="G471" s="6"/>
      <c r="H471" s="14">
        <f>IF(F471="","",IF(G471="Yes",ROUND(F471*'Lists'!$F$5/(1+'Lists'!$F$5),2),0))</f>
      </c>
      <c r="I471" s="14">
        <f>IF(F471="","",F471-N(H471))</f>
      </c>
      <c r="J471" s="6"/>
      <c r="K471" s="6"/>
    </row>
    <row r="472" spans="1:11" x14ac:dyDescent="0.25">
      <c r="A472" s="11"/>
      <c r="B472" s="6"/>
      <c r="C472" s="6"/>
      <c r="D472" s="6"/>
      <c r="E472" s="12">
        <f>IF(D472="","",IFERROR(VLOOKUP(D472,'Lists'!$A$5:$B$44,2,FALSE),"Check category"))</f>
      </c>
      <c r="F472" s="13"/>
      <c r="G472" s="6"/>
      <c r="H472" s="14">
        <f>IF(F472="","",IF(G472="Yes",ROUND(F472*'Lists'!$F$5/(1+'Lists'!$F$5),2),0))</f>
      </c>
      <c r="I472" s="14">
        <f>IF(F472="","",F472-N(H472))</f>
      </c>
      <c r="J472" s="6"/>
      <c r="K472" s="6"/>
    </row>
    <row r="473" spans="1:11" x14ac:dyDescent="0.25">
      <c r="A473" s="11"/>
      <c r="B473" s="6"/>
      <c r="C473" s="6"/>
      <c r="D473" s="6"/>
      <c r="E473" s="12">
        <f>IF(D473="","",IFERROR(VLOOKUP(D473,'Lists'!$A$5:$B$44,2,FALSE),"Check category"))</f>
      </c>
      <c r="F473" s="13"/>
      <c r="G473" s="6"/>
      <c r="H473" s="14">
        <f>IF(F473="","",IF(G473="Yes",ROUND(F473*'Lists'!$F$5/(1+'Lists'!$F$5),2),0))</f>
      </c>
      <c r="I473" s="14">
        <f>IF(F473="","",F473-N(H473))</f>
      </c>
      <c r="J473" s="6"/>
      <c r="K473" s="6"/>
    </row>
    <row r="474" spans="1:11" x14ac:dyDescent="0.25">
      <c r="A474" s="11"/>
      <c r="B474" s="6"/>
      <c r="C474" s="6"/>
      <c r="D474" s="6"/>
      <c r="E474" s="12">
        <f>IF(D474="","",IFERROR(VLOOKUP(D474,'Lists'!$A$5:$B$44,2,FALSE),"Check category"))</f>
      </c>
      <c r="F474" s="13"/>
      <c r="G474" s="6"/>
      <c r="H474" s="14">
        <f>IF(F474="","",IF(G474="Yes",ROUND(F474*'Lists'!$F$5/(1+'Lists'!$F$5),2),0))</f>
      </c>
      <c r="I474" s="14">
        <f>IF(F474="","",F474-N(H474))</f>
      </c>
      <c r="J474" s="6"/>
      <c r="K474" s="6"/>
    </row>
    <row r="475" spans="1:11" x14ac:dyDescent="0.25">
      <c r="A475" s="11"/>
      <c r="B475" s="6"/>
      <c r="C475" s="6"/>
      <c r="D475" s="6"/>
      <c r="E475" s="12">
        <f>IF(D475="","",IFERROR(VLOOKUP(D475,'Lists'!$A$5:$B$44,2,FALSE),"Check category"))</f>
      </c>
      <c r="F475" s="13"/>
      <c r="G475" s="6"/>
      <c r="H475" s="14">
        <f>IF(F475="","",IF(G475="Yes",ROUND(F475*'Lists'!$F$5/(1+'Lists'!$F$5),2),0))</f>
      </c>
      <c r="I475" s="14">
        <f>IF(F475="","",F475-N(H475))</f>
      </c>
      <c r="J475" s="6"/>
      <c r="K475" s="6"/>
    </row>
    <row r="476" spans="1:11" x14ac:dyDescent="0.25">
      <c r="A476" s="11"/>
      <c r="B476" s="6"/>
      <c r="C476" s="6"/>
      <c r="D476" s="6"/>
      <c r="E476" s="12">
        <f>IF(D476="","",IFERROR(VLOOKUP(D476,'Lists'!$A$5:$B$44,2,FALSE),"Check category"))</f>
      </c>
      <c r="F476" s="13"/>
      <c r="G476" s="6"/>
      <c r="H476" s="14">
        <f>IF(F476="","",IF(G476="Yes",ROUND(F476*'Lists'!$F$5/(1+'Lists'!$F$5),2),0))</f>
      </c>
      <c r="I476" s="14">
        <f>IF(F476="","",F476-N(H476))</f>
      </c>
      <c r="J476" s="6"/>
      <c r="K476" s="6"/>
    </row>
    <row r="477" spans="1:11" x14ac:dyDescent="0.25">
      <c r="A477" s="11"/>
      <c r="B477" s="6"/>
      <c r="C477" s="6"/>
      <c r="D477" s="6"/>
      <c r="E477" s="12">
        <f>IF(D477="","",IFERROR(VLOOKUP(D477,'Lists'!$A$5:$B$44,2,FALSE),"Check category"))</f>
      </c>
      <c r="F477" s="13"/>
      <c r="G477" s="6"/>
      <c r="H477" s="14">
        <f>IF(F477="","",IF(G477="Yes",ROUND(F477*'Lists'!$F$5/(1+'Lists'!$F$5),2),0))</f>
      </c>
      <c r="I477" s="14">
        <f>IF(F477="","",F477-N(H477))</f>
      </c>
      <c r="J477" s="6"/>
      <c r="K477" s="6"/>
    </row>
    <row r="478" spans="1:11" x14ac:dyDescent="0.25">
      <c r="A478" s="11"/>
      <c r="B478" s="6"/>
      <c r="C478" s="6"/>
      <c r="D478" s="6"/>
      <c r="E478" s="12">
        <f>IF(D478="","",IFERROR(VLOOKUP(D478,'Lists'!$A$5:$B$44,2,FALSE),"Check category"))</f>
      </c>
      <c r="F478" s="13"/>
      <c r="G478" s="6"/>
      <c r="H478" s="14">
        <f>IF(F478="","",IF(G478="Yes",ROUND(F478*'Lists'!$F$5/(1+'Lists'!$F$5),2),0))</f>
      </c>
      <c r="I478" s="14">
        <f>IF(F478="","",F478-N(H478))</f>
      </c>
      <c r="J478" s="6"/>
      <c r="K478" s="6"/>
    </row>
    <row r="479" spans="1:11" x14ac:dyDescent="0.25">
      <c r="A479" s="11"/>
      <c r="B479" s="6"/>
      <c r="C479" s="6"/>
      <c r="D479" s="6"/>
      <c r="E479" s="12">
        <f>IF(D479="","",IFERROR(VLOOKUP(D479,'Lists'!$A$5:$B$44,2,FALSE),"Check category"))</f>
      </c>
      <c r="F479" s="13"/>
      <c r="G479" s="6"/>
      <c r="H479" s="14">
        <f>IF(F479="","",IF(G479="Yes",ROUND(F479*'Lists'!$F$5/(1+'Lists'!$F$5),2),0))</f>
      </c>
      <c r="I479" s="14">
        <f>IF(F479="","",F479-N(H479))</f>
      </c>
      <c r="J479" s="6"/>
      <c r="K479" s="6"/>
    </row>
    <row r="480" spans="1:11" x14ac:dyDescent="0.25">
      <c r="A480" s="11"/>
      <c r="B480" s="6"/>
      <c r="C480" s="6"/>
      <c r="D480" s="6"/>
      <c r="E480" s="12">
        <f>IF(D480="","",IFERROR(VLOOKUP(D480,'Lists'!$A$5:$B$44,2,FALSE),"Check category"))</f>
      </c>
      <c r="F480" s="13"/>
      <c r="G480" s="6"/>
      <c r="H480" s="14">
        <f>IF(F480="","",IF(G480="Yes",ROUND(F480*'Lists'!$F$5/(1+'Lists'!$F$5),2),0))</f>
      </c>
      <c r="I480" s="14">
        <f>IF(F480="","",F480-N(H480))</f>
      </c>
      <c r="J480" s="6"/>
      <c r="K480" s="6"/>
    </row>
    <row r="481" spans="1:11" x14ac:dyDescent="0.25">
      <c r="A481" s="11"/>
      <c r="B481" s="6"/>
      <c r="C481" s="6"/>
      <c r="D481" s="6"/>
      <c r="E481" s="12">
        <f>IF(D481="","",IFERROR(VLOOKUP(D481,'Lists'!$A$5:$B$44,2,FALSE),"Check category"))</f>
      </c>
      <c r="F481" s="13"/>
      <c r="G481" s="6"/>
      <c r="H481" s="14">
        <f>IF(F481="","",IF(G481="Yes",ROUND(F481*'Lists'!$F$5/(1+'Lists'!$F$5),2),0))</f>
      </c>
      <c r="I481" s="14">
        <f>IF(F481="","",F481-N(H481))</f>
      </c>
      <c r="J481" s="6"/>
      <c r="K481" s="6"/>
    </row>
    <row r="482" spans="1:11" x14ac:dyDescent="0.25">
      <c r="A482" s="11"/>
      <c r="B482" s="6"/>
      <c r="C482" s="6"/>
      <c r="D482" s="6"/>
      <c r="E482" s="12">
        <f>IF(D482="","",IFERROR(VLOOKUP(D482,'Lists'!$A$5:$B$44,2,FALSE),"Check category"))</f>
      </c>
      <c r="F482" s="13"/>
      <c r="G482" s="6"/>
      <c r="H482" s="14">
        <f>IF(F482="","",IF(G482="Yes",ROUND(F482*'Lists'!$F$5/(1+'Lists'!$F$5),2),0))</f>
      </c>
      <c r="I482" s="14">
        <f>IF(F482="","",F482-N(H482))</f>
      </c>
      <c r="J482" s="6"/>
      <c r="K482" s="6"/>
    </row>
    <row r="483" spans="1:11" x14ac:dyDescent="0.25">
      <c r="A483" s="11"/>
      <c r="B483" s="6"/>
      <c r="C483" s="6"/>
      <c r="D483" s="6"/>
      <c r="E483" s="12">
        <f>IF(D483="","",IFERROR(VLOOKUP(D483,'Lists'!$A$5:$B$44,2,FALSE),"Check category"))</f>
      </c>
      <c r="F483" s="13"/>
      <c r="G483" s="6"/>
      <c r="H483" s="14">
        <f>IF(F483="","",IF(G483="Yes",ROUND(F483*'Lists'!$F$5/(1+'Lists'!$F$5),2),0))</f>
      </c>
      <c r="I483" s="14">
        <f>IF(F483="","",F483-N(H483))</f>
      </c>
      <c r="J483" s="6"/>
      <c r="K483" s="6"/>
    </row>
    <row r="484" spans="1:11" x14ac:dyDescent="0.25">
      <c r="A484" s="11"/>
      <c r="B484" s="6"/>
      <c r="C484" s="6"/>
      <c r="D484" s="6"/>
      <c r="E484" s="12">
        <f>IF(D484="","",IFERROR(VLOOKUP(D484,'Lists'!$A$5:$B$44,2,FALSE),"Check category"))</f>
      </c>
      <c r="F484" s="13"/>
      <c r="G484" s="6"/>
      <c r="H484" s="14">
        <f>IF(F484="","",IF(G484="Yes",ROUND(F484*'Lists'!$F$5/(1+'Lists'!$F$5),2),0))</f>
      </c>
      <c r="I484" s="14">
        <f>IF(F484="","",F484-N(H484))</f>
      </c>
      <c r="J484" s="6"/>
      <c r="K484" s="6"/>
    </row>
    <row r="485" spans="1:11" x14ac:dyDescent="0.25">
      <c r="A485" s="11"/>
      <c r="B485" s="6"/>
      <c r="C485" s="6"/>
      <c r="D485" s="6"/>
      <c r="E485" s="12">
        <f>IF(D485="","",IFERROR(VLOOKUP(D485,'Lists'!$A$5:$B$44,2,FALSE),"Check category"))</f>
      </c>
      <c r="F485" s="13"/>
      <c r="G485" s="6"/>
      <c r="H485" s="14">
        <f>IF(F485="","",IF(G485="Yes",ROUND(F485*'Lists'!$F$5/(1+'Lists'!$F$5),2),0))</f>
      </c>
      <c r="I485" s="14">
        <f>IF(F485="","",F485-N(H485))</f>
      </c>
      <c r="J485" s="6"/>
      <c r="K485" s="6"/>
    </row>
    <row r="486" spans="1:11" x14ac:dyDescent="0.25">
      <c r="A486" s="11"/>
      <c r="B486" s="6"/>
      <c r="C486" s="6"/>
      <c r="D486" s="6"/>
      <c r="E486" s="12">
        <f>IF(D486="","",IFERROR(VLOOKUP(D486,'Lists'!$A$5:$B$44,2,FALSE),"Check category"))</f>
      </c>
      <c r="F486" s="13"/>
      <c r="G486" s="6"/>
      <c r="H486" s="14">
        <f>IF(F486="","",IF(G486="Yes",ROUND(F486*'Lists'!$F$5/(1+'Lists'!$F$5),2),0))</f>
      </c>
      <c r="I486" s="14">
        <f>IF(F486="","",F486-N(H486))</f>
      </c>
      <c r="J486" s="6"/>
      <c r="K486" s="6"/>
    </row>
    <row r="487" spans="1:11" x14ac:dyDescent="0.25">
      <c r="A487" s="11"/>
      <c r="B487" s="6"/>
      <c r="C487" s="6"/>
      <c r="D487" s="6"/>
      <c r="E487" s="12">
        <f>IF(D487="","",IFERROR(VLOOKUP(D487,'Lists'!$A$5:$B$44,2,FALSE),"Check category"))</f>
      </c>
      <c r="F487" s="13"/>
      <c r="G487" s="6"/>
      <c r="H487" s="14">
        <f>IF(F487="","",IF(G487="Yes",ROUND(F487*'Lists'!$F$5/(1+'Lists'!$F$5),2),0))</f>
      </c>
      <c r="I487" s="14">
        <f>IF(F487="","",F487-N(H487))</f>
      </c>
      <c r="J487" s="6"/>
      <c r="K487" s="6"/>
    </row>
    <row r="488" spans="1:11" x14ac:dyDescent="0.25">
      <c r="A488" s="11"/>
      <c r="B488" s="6"/>
      <c r="C488" s="6"/>
      <c r="D488" s="6"/>
      <c r="E488" s="12">
        <f>IF(D488="","",IFERROR(VLOOKUP(D488,'Lists'!$A$5:$B$44,2,FALSE),"Check category"))</f>
      </c>
      <c r="F488" s="13"/>
      <c r="G488" s="6"/>
      <c r="H488" s="14">
        <f>IF(F488="","",IF(G488="Yes",ROUND(F488*'Lists'!$F$5/(1+'Lists'!$F$5),2),0))</f>
      </c>
      <c r="I488" s="14">
        <f>IF(F488="","",F488-N(H488))</f>
      </c>
      <c r="J488" s="6"/>
      <c r="K488" s="6"/>
    </row>
    <row r="489" spans="1:11" x14ac:dyDescent="0.25">
      <c r="A489" s="11"/>
      <c r="B489" s="6"/>
      <c r="C489" s="6"/>
      <c r="D489" s="6"/>
      <c r="E489" s="12">
        <f>IF(D489="","",IFERROR(VLOOKUP(D489,'Lists'!$A$5:$B$44,2,FALSE),"Check category"))</f>
      </c>
      <c r="F489" s="13"/>
      <c r="G489" s="6"/>
      <c r="H489" s="14">
        <f>IF(F489="","",IF(G489="Yes",ROUND(F489*'Lists'!$F$5/(1+'Lists'!$F$5),2),0))</f>
      </c>
      <c r="I489" s="14">
        <f>IF(F489="","",F489-N(H489))</f>
      </c>
      <c r="J489" s="6"/>
      <c r="K489" s="6"/>
    </row>
    <row r="490" spans="1:11" x14ac:dyDescent="0.25">
      <c r="A490" s="11"/>
      <c r="B490" s="6"/>
      <c r="C490" s="6"/>
      <c r="D490" s="6"/>
      <c r="E490" s="12">
        <f>IF(D490="","",IFERROR(VLOOKUP(D490,'Lists'!$A$5:$B$44,2,FALSE),"Check category"))</f>
      </c>
      <c r="F490" s="13"/>
      <c r="G490" s="6"/>
      <c r="H490" s="14">
        <f>IF(F490="","",IF(G490="Yes",ROUND(F490*'Lists'!$F$5/(1+'Lists'!$F$5),2),0))</f>
      </c>
      <c r="I490" s="14">
        <f>IF(F490="","",F490-N(H490))</f>
      </c>
      <c r="J490" s="6"/>
      <c r="K490" s="6"/>
    </row>
    <row r="491" spans="1:11" x14ac:dyDescent="0.25">
      <c r="A491" s="11"/>
      <c r="B491" s="6"/>
      <c r="C491" s="6"/>
      <c r="D491" s="6"/>
      <c r="E491" s="12">
        <f>IF(D491="","",IFERROR(VLOOKUP(D491,'Lists'!$A$5:$B$44,2,FALSE),"Check category"))</f>
      </c>
      <c r="F491" s="13"/>
      <c r="G491" s="6"/>
      <c r="H491" s="14">
        <f>IF(F491="","",IF(G491="Yes",ROUND(F491*'Lists'!$F$5/(1+'Lists'!$F$5),2),0))</f>
      </c>
      <c r="I491" s="14">
        <f>IF(F491="","",F491-N(H491))</f>
      </c>
      <c r="J491" s="6"/>
      <c r="K491" s="6"/>
    </row>
    <row r="492" spans="1:11" x14ac:dyDescent="0.25">
      <c r="A492" s="11"/>
      <c r="B492" s="6"/>
      <c r="C492" s="6"/>
      <c r="D492" s="6"/>
      <c r="E492" s="12">
        <f>IF(D492="","",IFERROR(VLOOKUP(D492,'Lists'!$A$5:$B$44,2,FALSE),"Check category"))</f>
      </c>
      <c r="F492" s="13"/>
      <c r="G492" s="6"/>
      <c r="H492" s="14">
        <f>IF(F492="","",IF(G492="Yes",ROUND(F492*'Lists'!$F$5/(1+'Lists'!$F$5),2),0))</f>
      </c>
      <c r="I492" s="14">
        <f>IF(F492="","",F492-N(H492))</f>
      </c>
      <c r="J492" s="6"/>
      <c r="K492" s="6"/>
    </row>
    <row r="493" spans="1:11" x14ac:dyDescent="0.25">
      <c r="A493" s="11"/>
      <c r="B493" s="6"/>
      <c r="C493" s="6"/>
      <c r="D493" s="6"/>
      <c r="E493" s="12">
        <f>IF(D493="","",IFERROR(VLOOKUP(D493,'Lists'!$A$5:$B$44,2,FALSE),"Check category"))</f>
      </c>
      <c r="F493" s="13"/>
      <c r="G493" s="6"/>
      <c r="H493" s="14">
        <f>IF(F493="","",IF(G493="Yes",ROUND(F493*'Lists'!$F$5/(1+'Lists'!$F$5),2),0))</f>
      </c>
      <c r="I493" s="14">
        <f>IF(F493="","",F493-N(H493))</f>
      </c>
      <c r="J493" s="6"/>
      <c r="K493" s="6"/>
    </row>
    <row r="494" spans="1:11" x14ac:dyDescent="0.25">
      <c r="A494" s="11"/>
      <c r="B494" s="6"/>
      <c r="C494" s="6"/>
      <c r="D494" s="6"/>
      <c r="E494" s="12">
        <f>IF(D494="","",IFERROR(VLOOKUP(D494,'Lists'!$A$5:$B$44,2,FALSE),"Check category"))</f>
      </c>
      <c r="F494" s="13"/>
      <c r="G494" s="6"/>
      <c r="H494" s="14">
        <f>IF(F494="","",IF(G494="Yes",ROUND(F494*'Lists'!$F$5/(1+'Lists'!$F$5),2),0))</f>
      </c>
      <c r="I494" s="14">
        <f>IF(F494="","",F494-N(H494))</f>
      </c>
      <c r="J494" s="6"/>
      <c r="K494" s="6"/>
    </row>
    <row r="495" spans="1:11" x14ac:dyDescent="0.25">
      <c r="A495" s="11"/>
      <c r="B495" s="6"/>
      <c r="C495" s="6"/>
      <c r="D495" s="6"/>
      <c r="E495" s="12">
        <f>IF(D495="","",IFERROR(VLOOKUP(D495,'Lists'!$A$5:$B$44,2,FALSE),"Check category"))</f>
      </c>
      <c r="F495" s="13"/>
      <c r="G495" s="6"/>
      <c r="H495" s="14">
        <f>IF(F495="","",IF(G495="Yes",ROUND(F495*'Lists'!$F$5/(1+'Lists'!$F$5),2),0))</f>
      </c>
      <c r="I495" s="14">
        <f>IF(F495="","",F495-N(H495))</f>
      </c>
      <c r="J495" s="6"/>
      <c r="K495" s="6"/>
    </row>
    <row r="496" spans="1:11" x14ac:dyDescent="0.25">
      <c r="A496" s="11"/>
      <c r="B496" s="6"/>
      <c r="C496" s="6"/>
      <c r="D496" s="6"/>
      <c r="E496" s="12">
        <f>IF(D496="","",IFERROR(VLOOKUP(D496,'Lists'!$A$5:$B$44,2,FALSE),"Check category"))</f>
      </c>
      <c r="F496" s="13"/>
      <c r="G496" s="6"/>
      <c r="H496" s="14">
        <f>IF(F496="","",IF(G496="Yes",ROUND(F496*'Lists'!$F$5/(1+'Lists'!$F$5),2),0))</f>
      </c>
      <c r="I496" s="14">
        <f>IF(F496="","",F496-N(H496))</f>
      </c>
      <c r="J496" s="6"/>
      <c r="K496" s="6"/>
    </row>
    <row r="497" spans="1:11" x14ac:dyDescent="0.25">
      <c r="A497" s="11"/>
      <c r="B497" s="6"/>
      <c r="C497" s="6"/>
      <c r="D497" s="6"/>
      <c r="E497" s="12">
        <f>IF(D497="","",IFERROR(VLOOKUP(D497,'Lists'!$A$5:$B$44,2,FALSE),"Check category"))</f>
      </c>
      <c r="F497" s="13"/>
      <c r="G497" s="6"/>
      <c r="H497" s="14">
        <f>IF(F497="","",IF(G497="Yes",ROUND(F497*'Lists'!$F$5/(1+'Lists'!$F$5),2),0))</f>
      </c>
      <c r="I497" s="14">
        <f>IF(F497="","",F497-N(H497))</f>
      </c>
      <c r="J497" s="6"/>
      <c r="K497" s="6"/>
    </row>
    <row r="498" spans="1:11" x14ac:dyDescent="0.25">
      <c r="A498" s="11"/>
      <c r="B498" s="6"/>
      <c r="C498" s="6"/>
      <c r="D498" s="6"/>
      <c r="E498" s="12">
        <f>IF(D498="","",IFERROR(VLOOKUP(D498,'Lists'!$A$5:$B$44,2,FALSE),"Check category"))</f>
      </c>
      <c r="F498" s="13"/>
      <c r="G498" s="6"/>
      <c r="H498" s="14">
        <f>IF(F498="","",IF(G498="Yes",ROUND(F498*'Lists'!$F$5/(1+'Lists'!$F$5),2),0))</f>
      </c>
      <c r="I498" s="14">
        <f>IF(F498="","",F498-N(H498))</f>
      </c>
      <c r="J498" s="6"/>
      <c r="K498" s="6"/>
    </row>
    <row r="499" spans="1:11" x14ac:dyDescent="0.25">
      <c r="A499" s="11"/>
      <c r="B499" s="6"/>
      <c r="C499" s="6"/>
      <c r="D499" s="6"/>
      <c r="E499" s="12">
        <f>IF(D499="","",IFERROR(VLOOKUP(D499,'Lists'!$A$5:$B$44,2,FALSE),"Check category"))</f>
      </c>
      <c r="F499" s="13"/>
      <c r="G499" s="6"/>
      <c r="H499" s="14">
        <f>IF(F499="","",IF(G499="Yes",ROUND(F499*'Lists'!$F$5/(1+'Lists'!$F$5),2),0))</f>
      </c>
      <c r="I499" s="14">
        <f>IF(F499="","",F499-N(H499))</f>
      </c>
      <c r="J499" s="6"/>
      <c r="K499" s="6"/>
    </row>
    <row r="500" spans="1:11" x14ac:dyDescent="0.25">
      <c r="A500" s="11"/>
      <c r="B500" s="6"/>
      <c r="C500" s="6"/>
      <c r="D500" s="6"/>
      <c r="E500" s="12">
        <f>IF(D500="","",IFERROR(VLOOKUP(D500,'Lists'!$A$5:$B$44,2,FALSE),"Check category"))</f>
      </c>
      <c r="F500" s="13"/>
      <c r="G500" s="6"/>
      <c r="H500" s="14">
        <f>IF(F500="","",IF(G500="Yes",ROUND(F500*'Lists'!$F$5/(1+'Lists'!$F$5),2),0))</f>
      </c>
      <c r="I500" s="14">
        <f>IF(F500="","",F500-N(H500))</f>
      </c>
      <c r="J500" s="6"/>
      <c r="K500" s="6"/>
    </row>
    <row r="501" spans="1:11" x14ac:dyDescent="0.25">
      <c r="A501" s="11"/>
      <c r="B501" s="6"/>
      <c r="C501" s="6"/>
      <c r="D501" s="6"/>
      <c r="E501" s="12">
        <f>IF(D501="","",IFERROR(VLOOKUP(D501,'Lists'!$A$5:$B$44,2,FALSE),"Check category"))</f>
      </c>
      <c r="F501" s="13"/>
      <c r="G501" s="6"/>
      <c r="H501" s="14">
        <f>IF(F501="","",IF(G501="Yes",ROUND(F501*'Lists'!$F$5/(1+'Lists'!$F$5),2),0))</f>
      </c>
      <c r="I501" s="14">
        <f>IF(F501="","",F501-N(H501))</f>
      </c>
      <c r="J501" s="6"/>
      <c r="K501" s="6"/>
    </row>
    <row r="502" spans="1:11" x14ac:dyDescent="0.25">
      <c r="A502" s="11"/>
      <c r="B502" s="6"/>
      <c r="C502" s="6"/>
      <c r="D502" s="6"/>
      <c r="E502" s="12">
        <f>IF(D502="","",IFERROR(VLOOKUP(D502,'Lists'!$A$5:$B$44,2,FALSE),"Check category"))</f>
      </c>
      <c r="F502" s="13"/>
      <c r="G502" s="6"/>
      <c r="H502" s="14">
        <f>IF(F502="","",IF(G502="Yes",ROUND(F502*'Lists'!$F$5/(1+'Lists'!$F$5),2),0))</f>
      </c>
      <c r="I502" s="14">
        <f>IF(F502="","",F502-N(H502))</f>
      </c>
      <c r="J502" s="6"/>
      <c r="K502" s="6"/>
    </row>
    <row r="503" spans="1:11" x14ac:dyDescent="0.25">
      <c r="A503" s="11"/>
      <c r="B503" s="6"/>
      <c r="C503" s="6"/>
      <c r="D503" s="6"/>
      <c r="E503" s="12">
        <f>IF(D503="","",IFERROR(VLOOKUP(D503,'Lists'!$A$5:$B$44,2,FALSE),"Check category"))</f>
      </c>
      <c r="F503" s="13"/>
      <c r="G503" s="6"/>
      <c r="H503" s="14">
        <f>IF(F503="","",IF(G503="Yes",ROUND(F503*'Lists'!$F$5/(1+'Lists'!$F$5),2),0))</f>
      </c>
      <c r="I503" s="14">
        <f>IF(F503="","",F503-N(H503))</f>
      </c>
      <c r="J503" s="6"/>
      <c r="K503" s="6"/>
    </row>
    <row r="504" spans="1:11" x14ac:dyDescent="0.25">
      <c r="A504" s="11"/>
      <c r="B504" s="6"/>
      <c r="C504" s="6"/>
      <c r="D504" s="6"/>
      <c r="E504" s="12">
        <f>IF(D504="","",IFERROR(VLOOKUP(D504,'Lists'!$A$5:$B$44,2,FALSE),"Check category"))</f>
      </c>
      <c r="F504" s="13"/>
      <c r="G504" s="6"/>
      <c r="H504" s="14">
        <f>IF(F504="","",IF(G504="Yes",ROUND(F504*'Lists'!$F$5/(1+'Lists'!$F$5),2),0))</f>
      </c>
      <c r="I504" s="14">
        <f>IF(F504="","",F504-N(H504))</f>
      </c>
      <c r="J504" s="6"/>
      <c r="K504" s="6"/>
    </row>
    <row r="505" spans="1:11" x14ac:dyDescent="0.25">
      <c r="A505" s="11"/>
      <c r="B505" s="6"/>
      <c r="C505" s="6"/>
      <c r="D505" s="6"/>
      <c r="E505" s="12">
        <f>IF(D505="","",IFERROR(VLOOKUP(D505,'Lists'!$A$5:$B$44,2,FALSE),"Check category"))</f>
      </c>
      <c r="F505" s="13"/>
      <c r="G505" s="6"/>
      <c r="H505" s="14">
        <f>IF(F505="","",IF(G505="Yes",ROUND(F505*'Lists'!$F$5/(1+'Lists'!$F$5),2),0))</f>
      </c>
      <c r="I505" s="14">
        <f>IF(F505="","",F505-N(H505))</f>
      </c>
      <c r="J505" s="6"/>
      <c r="K505" s="6"/>
    </row>
  </sheetData>
  <autoFilter ref="A5:K505"/>
  <dataValidations count="6">
    <dataValidation type="list" allowBlank="1" showErrorMessage="1" errorTitle="Pick from the list" error="Choose a value from the drop-down list." sqref="D10:D505">
      <formula1>'Lists'!$A$5:$A$44</formula1>
    </dataValidation>
    <dataValidation type="list" allowBlank="1" showErrorMessage="1" errorTitle="Pick from the list" error="Choose a value from the drop-down list." sqref="D6:D505">
      <formula1>'Lists'!$A$5:$A$44</formula1>
    </dataValidation>
    <dataValidation type="list" allowBlank="1" showErrorMessage="1" errorTitle="Pick from the list" error="Choose a value from the drop-down list." sqref="G10:G505">
      <formula1>"Yes,No"</formula1>
    </dataValidation>
    <dataValidation type="list" allowBlank="1" showErrorMessage="1" errorTitle="Pick from the list" error="Choose a value from the drop-down list." sqref="G6:G505">
      <formula1>"Yes,No"</formula1>
    </dataValidation>
    <dataValidation type="list" allowBlank="1" showErrorMessage="1" errorTitle="Pick from the list" error="Choose a value from the drop-down list." sqref="J10:J505">
      <formula1>'Lists'!$D$5:$D$14</formula1>
    </dataValidation>
    <dataValidation type="list" allowBlank="1" showErrorMessage="1" errorTitle="Pick from the list" error="Choose a value from the drop-down list." sqref="J6:J505">
      <formula1>'Lists'!$D$5:$D$14</formula1>
    </dataValidation>
  </dataValidations>
  <hyperlinks>
    <hyperlink ref="A2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8" customWidth="1"/>
    <col min="7" max="7" width="20" customWidth="1"/>
  </cols>
  <sheetData>
    <row r="1" ht="24" customHeight="1" spans="1:1" x14ac:dyDescent="0.25">
      <c r="A1" s="1" t="s">
        <v>53</v>
      </c>
    </row>
    <row r="2" spans="1:1" x14ac:dyDescent="0.25">
      <c r="A2" s="2" t="s">
        <v>1</v>
      </c>
    </row>
    <row r="3" spans="1:2" x14ac:dyDescent="0.25">
      <c r="A3" t="s">
        <v>54</v>
      </c>
      <c r="B3" s="11">
        <v>46082</v>
      </c>
    </row>
    <row r="5" ht="30" customHeight="1" spans="1:7" x14ac:dyDescent="0.25">
      <c r="A5" s="10" t="s">
        <v>55</v>
      </c>
      <c r="B5" s="10" t="s">
        <v>56</v>
      </c>
      <c r="C5" s="10" t="s">
        <v>57</v>
      </c>
      <c r="D5" s="10" t="s">
        <v>58</v>
      </c>
      <c r="E5" s="10" t="s">
        <v>59</v>
      </c>
      <c r="F5" s="10" t="s">
        <v>60</v>
      </c>
      <c r="G5" s="10" t="s">
        <v>61</v>
      </c>
    </row>
    <row r="6" spans="1:7" x14ac:dyDescent="0.25">
      <c r="A6" s="15">
        <f>$B$3</f>
      </c>
      <c r="B6" s="14">
        <f>SUMIFS('Transactions'!$I$6:$I$505,'Transactions'!$E$6:$E$505,"Income",'Transactions'!$A$6:$A$505,"&gt;="&amp;$A6,'Transactions'!$A$6:$A$505,"&lt;"&amp;EDATE($A6,1))</f>
      </c>
      <c r="C6" s="14">
        <f>SUMIFS('Transactions'!$I$6:$I$505,'Transactions'!$E$6:$E$505,"Expense",'Transactions'!$A$6:$A$505,"&gt;="&amp;$A6,'Transactions'!$A$6:$A$505,"&lt;"&amp;EDATE($A6,1))</f>
      </c>
      <c r="D6" s="14">
        <f>B6-C6</f>
      </c>
      <c r="E6" s="14">
        <f>SUMIFS('Transactions'!$H$6:$H$505,'Transactions'!$E$6:$E$505,"Income",'Transactions'!$A$6:$A$505,"&gt;="&amp;$A6,'Transactions'!$A$6:$A$505,"&lt;"&amp;EDATE($A6,1))</f>
      </c>
      <c r="F6" s="14">
        <f>SUMIFS('Transactions'!$H$6:$H$505,'Transactions'!$E$6:$E$505,"Expense",'Transactions'!$A$6:$A$505,"&gt;="&amp;$A6,'Transactions'!$A$6:$A$505,"&lt;"&amp;EDATE($A6,1))</f>
      </c>
      <c r="G6" s="14">
        <f>E6-F6</f>
      </c>
    </row>
    <row r="7" spans="1:7" x14ac:dyDescent="0.25">
      <c r="A7" s="15">
        <f>EDATE(A6,1)</f>
      </c>
      <c r="B7" s="14">
        <f>SUMIFS('Transactions'!$I$6:$I$505,'Transactions'!$E$6:$E$505,"Income",'Transactions'!$A$6:$A$505,"&gt;="&amp;$A7,'Transactions'!$A$6:$A$505,"&lt;"&amp;EDATE($A7,1))</f>
      </c>
      <c r="C7" s="14">
        <f>SUMIFS('Transactions'!$I$6:$I$505,'Transactions'!$E$6:$E$505,"Expense",'Transactions'!$A$6:$A$505,"&gt;="&amp;$A7,'Transactions'!$A$6:$A$505,"&lt;"&amp;EDATE($A7,1))</f>
      </c>
      <c r="D7" s="14">
        <f>B7-C7</f>
      </c>
      <c r="E7" s="14">
        <f>SUMIFS('Transactions'!$H$6:$H$505,'Transactions'!$E$6:$E$505,"Income",'Transactions'!$A$6:$A$505,"&gt;="&amp;$A7,'Transactions'!$A$6:$A$505,"&lt;"&amp;EDATE($A7,1))</f>
      </c>
      <c r="F7" s="14">
        <f>SUMIFS('Transactions'!$H$6:$H$505,'Transactions'!$E$6:$E$505,"Expense",'Transactions'!$A$6:$A$505,"&gt;="&amp;$A7,'Transactions'!$A$6:$A$505,"&lt;"&amp;EDATE($A7,1))</f>
      </c>
      <c r="G7" s="14">
        <f>E7-F7</f>
      </c>
    </row>
    <row r="8" spans="1:7" x14ac:dyDescent="0.25">
      <c r="A8" s="15">
        <f>EDATE(A7,1)</f>
      </c>
      <c r="B8" s="14">
        <f>SUMIFS('Transactions'!$I$6:$I$505,'Transactions'!$E$6:$E$505,"Income",'Transactions'!$A$6:$A$505,"&gt;="&amp;$A8,'Transactions'!$A$6:$A$505,"&lt;"&amp;EDATE($A8,1))</f>
      </c>
      <c r="C8" s="14">
        <f>SUMIFS('Transactions'!$I$6:$I$505,'Transactions'!$E$6:$E$505,"Expense",'Transactions'!$A$6:$A$505,"&gt;="&amp;$A8,'Transactions'!$A$6:$A$505,"&lt;"&amp;EDATE($A8,1))</f>
      </c>
      <c r="D8" s="14">
        <f>B8-C8</f>
      </c>
      <c r="E8" s="14">
        <f>SUMIFS('Transactions'!$H$6:$H$505,'Transactions'!$E$6:$E$505,"Income",'Transactions'!$A$6:$A$505,"&gt;="&amp;$A8,'Transactions'!$A$6:$A$505,"&lt;"&amp;EDATE($A8,1))</f>
      </c>
      <c r="F8" s="14">
        <f>SUMIFS('Transactions'!$H$6:$H$505,'Transactions'!$E$6:$E$505,"Expense",'Transactions'!$A$6:$A$505,"&gt;="&amp;$A8,'Transactions'!$A$6:$A$505,"&lt;"&amp;EDATE($A8,1))</f>
      </c>
      <c r="G8" s="14">
        <f>E8-F8</f>
      </c>
    </row>
    <row r="9" spans="1:7" x14ac:dyDescent="0.25">
      <c r="A9" s="15">
        <f>EDATE(A8,1)</f>
      </c>
      <c r="B9" s="14">
        <f>SUMIFS('Transactions'!$I$6:$I$505,'Transactions'!$E$6:$E$505,"Income",'Transactions'!$A$6:$A$505,"&gt;="&amp;$A9,'Transactions'!$A$6:$A$505,"&lt;"&amp;EDATE($A9,1))</f>
      </c>
      <c r="C9" s="14">
        <f>SUMIFS('Transactions'!$I$6:$I$505,'Transactions'!$E$6:$E$505,"Expense",'Transactions'!$A$6:$A$505,"&gt;="&amp;$A9,'Transactions'!$A$6:$A$505,"&lt;"&amp;EDATE($A9,1))</f>
      </c>
      <c r="D9" s="14">
        <f>B9-C9</f>
      </c>
      <c r="E9" s="14">
        <f>SUMIFS('Transactions'!$H$6:$H$505,'Transactions'!$E$6:$E$505,"Income",'Transactions'!$A$6:$A$505,"&gt;="&amp;$A9,'Transactions'!$A$6:$A$505,"&lt;"&amp;EDATE($A9,1))</f>
      </c>
      <c r="F9" s="14">
        <f>SUMIFS('Transactions'!$H$6:$H$505,'Transactions'!$E$6:$E$505,"Expense",'Transactions'!$A$6:$A$505,"&gt;="&amp;$A9,'Transactions'!$A$6:$A$505,"&lt;"&amp;EDATE($A9,1))</f>
      </c>
      <c r="G9" s="14">
        <f>E9-F9</f>
      </c>
    </row>
    <row r="10" spans="1:7" x14ac:dyDescent="0.25">
      <c r="A10" s="15">
        <f>EDATE(A9,1)</f>
      </c>
      <c r="B10" s="14">
        <f>SUMIFS('Transactions'!$I$6:$I$505,'Transactions'!$E$6:$E$505,"Income",'Transactions'!$A$6:$A$505,"&gt;="&amp;$A10,'Transactions'!$A$6:$A$505,"&lt;"&amp;EDATE($A10,1))</f>
      </c>
      <c r="C10" s="14">
        <f>SUMIFS('Transactions'!$I$6:$I$505,'Transactions'!$E$6:$E$505,"Expense",'Transactions'!$A$6:$A$505,"&gt;="&amp;$A10,'Transactions'!$A$6:$A$505,"&lt;"&amp;EDATE($A10,1))</f>
      </c>
      <c r="D10" s="14">
        <f>B10-C10</f>
      </c>
      <c r="E10" s="14">
        <f>SUMIFS('Transactions'!$H$6:$H$505,'Transactions'!$E$6:$E$505,"Income",'Transactions'!$A$6:$A$505,"&gt;="&amp;$A10,'Transactions'!$A$6:$A$505,"&lt;"&amp;EDATE($A10,1))</f>
      </c>
      <c r="F10" s="14">
        <f>SUMIFS('Transactions'!$H$6:$H$505,'Transactions'!$E$6:$E$505,"Expense",'Transactions'!$A$6:$A$505,"&gt;="&amp;$A10,'Transactions'!$A$6:$A$505,"&lt;"&amp;EDATE($A10,1))</f>
      </c>
      <c r="G10" s="14">
        <f>E10-F10</f>
      </c>
    </row>
    <row r="11" spans="1:7" x14ac:dyDescent="0.25">
      <c r="A11" s="15">
        <f>EDATE(A10,1)</f>
      </c>
      <c r="B11" s="14">
        <f>SUMIFS('Transactions'!$I$6:$I$505,'Transactions'!$E$6:$E$505,"Income",'Transactions'!$A$6:$A$505,"&gt;="&amp;$A11,'Transactions'!$A$6:$A$505,"&lt;"&amp;EDATE($A11,1))</f>
      </c>
      <c r="C11" s="14">
        <f>SUMIFS('Transactions'!$I$6:$I$505,'Transactions'!$E$6:$E$505,"Expense",'Transactions'!$A$6:$A$505,"&gt;="&amp;$A11,'Transactions'!$A$6:$A$505,"&lt;"&amp;EDATE($A11,1))</f>
      </c>
      <c r="D11" s="14">
        <f>B11-C11</f>
      </c>
      <c r="E11" s="14">
        <f>SUMIFS('Transactions'!$H$6:$H$505,'Transactions'!$E$6:$E$505,"Income",'Transactions'!$A$6:$A$505,"&gt;="&amp;$A11,'Transactions'!$A$6:$A$505,"&lt;"&amp;EDATE($A11,1))</f>
      </c>
      <c r="F11" s="14">
        <f>SUMIFS('Transactions'!$H$6:$H$505,'Transactions'!$E$6:$E$505,"Expense",'Transactions'!$A$6:$A$505,"&gt;="&amp;$A11,'Transactions'!$A$6:$A$505,"&lt;"&amp;EDATE($A11,1))</f>
      </c>
      <c r="G11" s="14">
        <f>E11-F11</f>
      </c>
    </row>
    <row r="12" spans="1:7" x14ac:dyDescent="0.25">
      <c r="A12" s="15">
        <f>EDATE(A11,1)</f>
      </c>
      <c r="B12" s="14">
        <f>SUMIFS('Transactions'!$I$6:$I$505,'Transactions'!$E$6:$E$505,"Income",'Transactions'!$A$6:$A$505,"&gt;="&amp;$A12,'Transactions'!$A$6:$A$505,"&lt;"&amp;EDATE($A12,1))</f>
      </c>
      <c r="C12" s="14">
        <f>SUMIFS('Transactions'!$I$6:$I$505,'Transactions'!$E$6:$E$505,"Expense",'Transactions'!$A$6:$A$505,"&gt;="&amp;$A12,'Transactions'!$A$6:$A$505,"&lt;"&amp;EDATE($A12,1))</f>
      </c>
      <c r="D12" s="14">
        <f>B12-C12</f>
      </c>
      <c r="E12" s="14">
        <f>SUMIFS('Transactions'!$H$6:$H$505,'Transactions'!$E$6:$E$505,"Income",'Transactions'!$A$6:$A$505,"&gt;="&amp;$A12,'Transactions'!$A$6:$A$505,"&lt;"&amp;EDATE($A12,1))</f>
      </c>
      <c r="F12" s="14">
        <f>SUMIFS('Transactions'!$H$6:$H$505,'Transactions'!$E$6:$E$505,"Expense",'Transactions'!$A$6:$A$505,"&gt;="&amp;$A12,'Transactions'!$A$6:$A$505,"&lt;"&amp;EDATE($A12,1))</f>
      </c>
      <c r="G12" s="14">
        <f>E12-F12</f>
      </c>
    </row>
    <row r="13" spans="1:7" x14ac:dyDescent="0.25">
      <c r="A13" s="15">
        <f>EDATE(A12,1)</f>
      </c>
      <c r="B13" s="14">
        <f>SUMIFS('Transactions'!$I$6:$I$505,'Transactions'!$E$6:$E$505,"Income",'Transactions'!$A$6:$A$505,"&gt;="&amp;$A13,'Transactions'!$A$6:$A$505,"&lt;"&amp;EDATE($A13,1))</f>
      </c>
      <c r="C13" s="14">
        <f>SUMIFS('Transactions'!$I$6:$I$505,'Transactions'!$E$6:$E$505,"Expense",'Transactions'!$A$6:$A$505,"&gt;="&amp;$A13,'Transactions'!$A$6:$A$505,"&lt;"&amp;EDATE($A13,1))</f>
      </c>
      <c r="D13" s="14">
        <f>B13-C13</f>
      </c>
      <c r="E13" s="14">
        <f>SUMIFS('Transactions'!$H$6:$H$505,'Transactions'!$E$6:$E$505,"Income",'Transactions'!$A$6:$A$505,"&gt;="&amp;$A13,'Transactions'!$A$6:$A$505,"&lt;"&amp;EDATE($A13,1))</f>
      </c>
      <c r="F13" s="14">
        <f>SUMIFS('Transactions'!$H$6:$H$505,'Transactions'!$E$6:$E$505,"Expense",'Transactions'!$A$6:$A$505,"&gt;="&amp;$A13,'Transactions'!$A$6:$A$505,"&lt;"&amp;EDATE($A13,1))</f>
      </c>
      <c r="G13" s="14">
        <f>E13-F13</f>
      </c>
    </row>
    <row r="14" spans="1:7" x14ac:dyDescent="0.25">
      <c r="A14" s="15">
        <f>EDATE(A13,1)</f>
      </c>
      <c r="B14" s="14">
        <f>SUMIFS('Transactions'!$I$6:$I$505,'Transactions'!$E$6:$E$505,"Income",'Transactions'!$A$6:$A$505,"&gt;="&amp;$A14,'Transactions'!$A$6:$A$505,"&lt;"&amp;EDATE($A14,1))</f>
      </c>
      <c r="C14" s="14">
        <f>SUMIFS('Transactions'!$I$6:$I$505,'Transactions'!$E$6:$E$505,"Expense",'Transactions'!$A$6:$A$505,"&gt;="&amp;$A14,'Transactions'!$A$6:$A$505,"&lt;"&amp;EDATE($A14,1))</f>
      </c>
      <c r="D14" s="14">
        <f>B14-C14</f>
      </c>
      <c r="E14" s="14">
        <f>SUMIFS('Transactions'!$H$6:$H$505,'Transactions'!$E$6:$E$505,"Income",'Transactions'!$A$6:$A$505,"&gt;="&amp;$A14,'Transactions'!$A$6:$A$505,"&lt;"&amp;EDATE($A14,1))</f>
      </c>
      <c r="F14" s="14">
        <f>SUMIFS('Transactions'!$H$6:$H$505,'Transactions'!$E$6:$E$505,"Expense",'Transactions'!$A$6:$A$505,"&gt;="&amp;$A14,'Transactions'!$A$6:$A$505,"&lt;"&amp;EDATE($A14,1))</f>
      </c>
      <c r="G14" s="14">
        <f>E14-F14</f>
      </c>
    </row>
    <row r="15" spans="1:7" x14ac:dyDescent="0.25">
      <c r="A15" s="15">
        <f>EDATE(A14,1)</f>
      </c>
      <c r="B15" s="14">
        <f>SUMIFS('Transactions'!$I$6:$I$505,'Transactions'!$E$6:$E$505,"Income",'Transactions'!$A$6:$A$505,"&gt;="&amp;$A15,'Transactions'!$A$6:$A$505,"&lt;"&amp;EDATE($A15,1))</f>
      </c>
      <c r="C15" s="14">
        <f>SUMIFS('Transactions'!$I$6:$I$505,'Transactions'!$E$6:$E$505,"Expense",'Transactions'!$A$6:$A$505,"&gt;="&amp;$A15,'Transactions'!$A$6:$A$505,"&lt;"&amp;EDATE($A15,1))</f>
      </c>
      <c r="D15" s="14">
        <f>B15-C15</f>
      </c>
      <c r="E15" s="14">
        <f>SUMIFS('Transactions'!$H$6:$H$505,'Transactions'!$E$6:$E$505,"Income",'Transactions'!$A$6:$A$505,"&gt;="&amp;$A15,'Transactions'!$A$6:$A$505,"&lt;"&amp;EDATE($A15,1))</f>
      </c>
      <c r="F15" s="14">
        <f>SUMIFS('Transactions'!$H$6:$H$505,'Transactions'!$E$6:$E$505,"Expense",'Transactions'!$A$6:$A$505,"&gt;="&amp;$A15,'Transactions'!$A$6:$A$505,"&lt;"&amp;EDATE($A15,1))</f>
      </c>
      <c r="G15" s="14">
        <f>E15-F15</f>
      </c>
    </row>
    <row r="16" spans="1:7" x14ac:dyDescent="0.25">
      <c r="A16" s="15">
        <f>EDATE(A15,1)</f>
      </c>
      <c r="B16" s="14">
        <f>SUMIFS('Transactions'!$I$6:$I$505,'Transactions'!$E$6:$E$505,"Income",'Transactions'!$A$6:$A$505,"&gt;="&amp;$A16,'Transactions'!$A$6:$A$505,"&lt;"&amp;EDATE($A16,1))</f>
      </c>
      <c r="C16" s="14">
        <f>SUMIFS('Transactions'!$I$6:$I$505,'Transactions'!$E$6:$E$505,"Expense",'Transactions'!$A$6:$A$505,"&gt;="&amp;$A16,'Transactions'!$A$6:$A$505,"&lt;"&amp;EDATE($A16,1))</f>
      </c>
      <c r="D16" s="14">
        <f>B16-C16</f>
      </c>
      <c r="E16" s="14">
        <f>SUMIFS('Transactions'!$H$6:$H$505,'Transactions'!$E$6:$E$505,"Income",'Transactions'!$A$6:$A$505,"&gt;="&amp;$A16,'Transactions'!$A$6:$A$505,"&lt;"&amp;EDATE($A16,1))</f>
      </c>
      <c r="F16" s="14">
        <f>SUMIFS('Transactions'!$H$6:$H$505,'Transactions'!$E$6:$E$505,"Expense",'Transactions'!$A$6:$A$505,"&gt;="&amp;$A16,'Transactions'!$A$6:$A$505,"&lt;"&amp;EDATE($A16,1))</f>
      </c>
      <c r="G16" s="14">
        <f>E16-F16</f>
      </c>
    </row>
    <row r="17" spans="1:7" x14ac:dyDescent="0.25">
      <c r="A17" s="15">
        <f>EDATE(A16,1)</f>
      </c>
      <c r="B17" s="14">
        <f>SUMIFS('Transactions'!$I$6:$I$505,'Transactions'!$E$6:$E$505,"Income",'Transactions'!$A$6:$A$505,"&gt;="&amp;$A17,'Transactions'!$A$6:$A$505,"&lt;"&amp;EDATE($A17,1))</f>
      </c>
      <c r="C17" s="14">
        <f>SUMIFS('Transactions'!$I$6:$I$505,'Transactions'!$E$6:$E$505,"Expense",'Transactions'!$A$6:$A$505,"&gt;="&amp;$A17,'Transactions'!$A$6:$A$505,"&lt;"&amp;EDATE($A17,1))</f>
      </c>
      <c r="D17" s="14">
        <f>B17-C17</f>
      </c>
      <c r="E17" s="14">
        <f>SUMIFS('Transactions'!$H$6:$H$505,'Transactions'!$E$6:$E$505,"Income",'Transactions'!$A$6:$A$505,"&gt;="&amp;$A17,'Transactions'!$A$6:$A$505,"&lt;"&amp;EDATE($A17,1))</f>
      </c>
      <c r="F17" s="14">
        <f>SUMIFS('Transactions'!$H$6:$H$505,'Transactions'!$E$6:$E$505,"Expense",'Transactions'!$A$6:$A$505,"&gt;="&amp;$A17,'Transactions'!$A$6:$A$505,"&lt;"&amp;EDATE($A17,1))</f>
      </c>
      <c r="G17" s="14">
        <f>E17-F17</f>
      </c>
    </row>
    <row r="18" spans="1:7" x14ac:dyDescent="0.25">
      <c r="A18" s="16" t="s">
        <v>62</v>
      </c>
      <c r="B18" s="17">
        <f>SUM(B6:B17)</f>
      </c>
      <c r="C18" s="17">
        <f>SUM(C6:C17)</f>
      </c>
      <c r="D18" s="17">
        <f>SUM(D6:D17)</f>
      </c>
      <c r="E18" s="17">
        <f>SUM(E6:E17)</f>
      </c>
      <c r="F18" s="17">
        <f>SUM(F6:F17)</f>
      </c>
      <c r="G18" s="17">
        <f>SUM(G6:G17)</f>
      </c>
    </row>
    <row r="20" spans="1:1" x14ac:dyDescent="0.25">
      <c r="A20" s="9" t="s">
        <v>63</v>
      </c>
    </row>
  </sheetData>
  <conditionalFormatting sqref="D6:D18">
    <cfRule type="expression" dxfId="0" priority="1">
      <formula>D6&lt;0</formula>
    </cfRule>
  </conditionalFormatting>
  <hyperlinks>
    <hyperlink ref="A2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20" customWidth="1"/>
    <col min="4" max="4" width="18" customWidth="1"/>
  </cols>
  <sheetData>
    <row r="1" ht="24" customHeight="1" spans="1:1" x14ac:dyDescent="0.25">
      <c r="A1" s="1" t="s">
        <v>64</v>
      </c>
    </row>
    <row r="2" spans="1:1" x14ac:dyDescent="0.25">
      <c r="A2" s="2" t="s">
        <v>1</v>
      </c>
    </row>
    <row r="3" spans="1:3" x14ac:dyDescent="0.25">
      <c r="A3" t="s">
        <v>65</v>
      </c>
      <c r="B3" s="18">
        <f>'Monthly Summary'!$B$3</f>
      </c>
      <c r="C3" s="18">
        <f>EDATE(B3,12)-1</f>
      </c>
    </row>
    <row r="5" ht="30" customHeight="1" spans="1:4" x14ac:dyDescent="0.25">
      <c r="A5" s="10" t="s">
        <v>30</v>
      </c>
      <c r="B5" s="10" t="s">
        <v>31</v>
      </c>
      <c r="C5" s="10" t="s">
        <v>66</v>
      </c>
      <c r="D5" s="10" t="s">
        <v>34</v>
      </c>
    </row>
    <row r="6" spans="1:4" x14ac:dyDescent="0.25">
      <c r="A6" s="12">
        <f>IF('Lists'!$A$5="","",'Lists'!$A$5)</f>
      </c>
      <c r="B6" s="12">
        <f>IF(A6="","",'Lists'!$B$5)</f>
      </c>
      <c r="C6" s="14">
        <f>IF(A6="","",SUMIFS('Transactions'!$I$6:$I$505,'Transactions'!$D$6:$D$505,A6,'Transactions'!$A$6:$A$505,"&gt;="&amp;$B$3,'Transactions'!$A$6:$A$505,"&lt;="&amp;$C$3))</f>
      </c>
      <c r="D6" s="14">
        <f>IF(A6="","",SUMIFS('Transactions'!$H$6:$H$505,'Transactions'!$D$6:$D$505,A6,'Transactions'!$A$6:$A$505,"&gt;="&amp;$B$3,'Transactions'!$A$6:$A$505,"&lt;="&amp;$C$3))</f>
      </c>
    </row>
    <row r="7" spans="1:4" x14ac:dyDescent="0.25">
      <c r="A7" s="12">
        <f>IF('Lists'!$A$6="","",'Lists'!$A$6)</f>
      </c>
      <c r="B7" s="12">
        <f>IF(A7="","",'Lists'!$B$6)</f>
      </c>
      <c r="C7" s="14">
        <f>IF(A7="","",SUMIFS('Transactions'!$I$6:$I$505,'Transactions'!$D$6:$D$505,A7,'Transactions'!$A$6:$A$505,"&gt;="&amp;$B$3,'Transactions'!$A$6:$A$505,"&lt;="&amp;$C$3))</f>
      </c>
      <c r="D7" s="14">
        <f>IF(A7="","",SUMIFS('Transactions'!$H$6:$H$505,'Transactions'!$D$6:$D$505,A7,'Transactions'!$A$6:$A$505,"&gt;="&amp;$B$3,'Transactions'!$A$6:$A$505,"&lt;="&amp;$C$3))</f>
      </c>
    </row>
    <row r="8" spans="1:4" x14ac:dyDescent="0.25">
      <c r="A8" s="12">
        <f>IF('Lists'!$A$7="","",'Lists'!$A$7)</f>
      </c>
      <c r="B8" s="12">
        <f>IF(A8="","",'Lists'!$B$7)</f>
      </c>
      <c r="C8" s="14">
        <f>IF(A8="","",SUMIFS('Transactions'!$I$6:$I$505,'Transactions'!$D$6:$D$505,A8,'Transactions'!$A$6:$A$505,"&gt;="&amp;$B$3,'Transactions'!$A$6:$A$505,"&lt;="&amp;$C$3))</f>
      </c>
      <c r="D8" s="14">
        <f>IF(A8="","",SUMIFS('Transactions'!$H$6:$H$505,'Transactions'!$D$6:$D$505,A8,'Transactions'!$A$6:$A$505,"&gt;="&amp;$B$3,'Transactions'!$A$6:$A$505,"&lt;="&amp;$C$3))</f>
      </c>
    </row>
    <row r="9" spans="1:4" x14ac:dyDescent="0.25">
      <c r="A9" s="12">
        <f>IF('Lists'!$A$8="","",'Lists'!$A$8)</f>
      </c>
      <c r="B9" s="12">
        <f>IF(A9="","",'Lists'!$B$8)</f>
      </c>
      <c r="C9" s="14">
        <f>IF(A9="","",SUMIFS('Transactions'!$I$6:$I$505,'Transactions'!$D$6:$D$505,A9,'Transactions'!$A$6:$A$505,"&gt;="&amp;$B$3,'Transactions'!$A$6:$A$505,"&lt;="&amp;$C$3))</f>
      </c>
      <c r="D9" s="14">
        <f>IF(A9="","",SUMIFS('Transactions'!$H$6:$H$505,'Transactions'!$D$6:$D$505,A9,'Transactions'!$A$6:$A$505,"&gt;="&amp;$B$3,'Transactions'!$A$6:$A$505,"&lt;="&amp;$C$3))</f>
      </c>
    </row>
    <row r="10" spans="1:4" x14ac:dyDescent="0.25">
      <c r="A10" s="12">
        <f>IF('Lists'!$A$9="","",'Lists'!$A$9)</f>
      </c>
      <c r="B10" s="12">
        <f>IF(A10="","",'Lists'!$B$9)</f>
      </c>
      <c r="C10" s="14">
        <f>IF(A10="","",SUMIFS('Transactions'!$I$6:$I$505,'Transactions'!$D$6:$D$505,A10,'Transactions'!$A$6:$A$505,"&gt;="&amp;$B$3,'Transactions'!$A$6:$A$505,"&lt;="&amp;$C$3))</f>
      </c>
      <c r="D10" s="14">
        <f>IF(A10="","",SUMIFS('Transactions'!$H$6:$H$505,'Transactions'!$D$6:$D$505,A10,'Transactions'!$A$6:$A$505,"&gt;="&amp;$B$3,'Transactions'!$A$6:$A$505,"&lt;="&amp;$C$3))</f>
      </c>
    </row>
    <row r="11" spans="1:4" x14ac:dyDescent="0.25">
      <c r="A11" s="12">
        <f>IF('Lists'!$A$10="","",'Lists'!$A$10)</f>
      </c>
      <c r="B11" s="12">
        <f>IF(A11="","",'Lists'!$B$10)</f>
      </c>
      <c r="C11" s="14">
        <f>IF(A11="","",SUMIFS('Transactions'!$I$6:$I$505,'Transactions'!$D$6:$D$505,A11,'Transactions'!$A$6:$A$505,"&gt;="&amp;$B$3,'Transactions'!$A$6:$A$505,"&lt;="&amp;$C$3))</f>
      </c>
      <c r="D11" s="14">
        <f>IF(A11="","",SUMIFS('Transactions'!$H$6:$H$505,'Transactions'!$D$6:$D$505,A11,'Transactions'!$A$6:$A$505,"&gt;="&amp;$B$3,'Transactions'!$A$6:$A$505,"&lt;="&amp;$C$3))</f>
      </c>
    </row>
    <row r="12" spans="1:4" x14ac:dyDescent="0.25">
      <c r="A12" s="12">
        <f>IF('Lists'!$A$11="","",'Lists'!$A$11)</f>
      </c>
      <c r="B12" s="12">
        <f>IF(A12="","",'Lists'!$B$11)</f>
      </c>
      <c r="C12" s="14">
        <f>IF(A12="","",SUMIFS('Transactions'!$I$6:$I$505,'Transactions'!$D$6:$D$505,A12,'Transactions'!$A$6:$A$505,"&gt;="&amp;$B$3,'Transactions'!$A$6:$A$505,"&lt;="&amp;$C$3))</f>
      </c>
      <c r="D12" s="14">
        <f>IF(A12="","",SUMIFS('Transactions'!$H$6:$H$505,'Transactions'!$D$6:$D$505,A12,'Transactions'!$A$6:$A$505,"&gt;="&amp;$B$3,'Transactions'!$A$6:$A$505,"&lt;="&amp;$C$3))</f>
      </c>
    </row>
    <row r="13" spans="1:4" x14ac:dyDescent="0.25">
      <c r="A13" s="12">
        <f>IF('Lists'!$A$12="","",'Lists'!$A$12)</f>
      </c>
      <c r="B13" s="12">
        <f>IF(A13="","",'Lists'!$B$12)</f>
      </c>
      <c r="C13" s="14">
        <f>IF(A13="","",SUMIFS('Transactions'!$I$6:$I$505,'Transactions'!$D$6:$D$505,A13,'Transactions'!$A$6:$A$505,"&gt;="&amp;$B$3,'Transactions'!$A$6:$A$505,"&lt;="&amp;$C$3))</f>
      </c>
      <c r="D13" s="14">
        <f>IF(A13="","",SUMIFS('Transactions'!$H$6:$H$505,'Transactions'!$D$6:$D$505,A13,'Transactions'!$A$6:$A$505,"&gt;="&amp;$B$3,'Transactions'!$A$6:$A$505,"&lt;="&amp;$C$3))</f>
      </c>
    </row>
    <row r="14" spans="1:4" x14ac:dyDescent="0.25">
      <c r="A14" s="12">
        <f>IF('Lists'!$A$13="","",'Lists'!$A$13)</f>
      </c>
      <c r="B14" s="12">
        <f>IF(A14="","",'Lists'!$B$13)</f>
      </c>
      <c r="C14" s="14">
        <f>IF(A14="","",SUMIFS('Transactions'!$I$6:$I$505,'Transactions'!$D$6:$D$505,A14,'Transactions'!$A$6:$A$505,"&gt;="&amp;$B$3,'Transactions'!$A$6:$A$505,"&lt;="&amp;$C$3))</f>
      </c>
      <c r="D14" s="14">
        <f>IF(A14="","",SUMIFS('Transactions'!$H$6:$H$505,'Transactions'!$D$6:$D$505,A14,'Transactions'!$A$6:$A$505,"&gt;="&amp;$B$3,'Transactions'!$A$6:$A$505,"&lt;="&amp;$C$3))</f>
      </c>
    </row>
    <row r="15" spans="1:4" x14ac:dyDescent="0.25">
      <c r="A15" s="12">
        <f>IF('Lists'!$A$14="","",'Lists'!$A$14)</f>
      </c>
      <c r="B15" s="12">
        <f>IF(A15="","",'Lists'!$B$14)</f>
      </c>
      <c r="C15" s="14">
        <f>IF(A15="","",SUMIFS('Transactions'!$I$6:$I$505,'Transactions'!$D$6:$D$505,A15,'Transactions'!$A$6:$A$505,"&gt;="&amp;$B$3,'Transactions'!$A$6:$A$505,"&lt;="&amp;$C$3))</f>
      </c>
      <c r="D15" s="14">
        <f>IF(A15="","",SUMIFS('Transactions'!$H$6:$H$505,'Transactions'!$D$6:$D$505,A15,'Transactions'!$A$6:$A$505,"&gt;="&amp;$B$3,'Transactions'!$A$6:$A$505,"&lt;="&amp;$C$3))</f>
      </c>
    </row>
    <row r="16" spans="1:4" x14ac:dyDescent="0.25">
      <c r="A16" s="12">
        <f>IF('Lists'!$A$15="","",'Lists'!$A$15)</f>
      </c>
      <c r="B16" s="12">
        <f>IF(A16="","",'Lists'!$B$15)</f>
      </c>
      <c r="C16" s="14">
        <f>IF(A16="","",SUMIFS('Transactions'!$I$6:$I$505,'Transactions'!$D$6:$D$505,A16,'Transactions'!$A$6:$A$505,"&gt;="&amp;$B$3,'Transactions'!$A$6:$A$505,"&lt;="&amp;$C$3))</f>
      </c>
      <c r="D16" s="14">
        <f>IF(A16="","",SUMIFS('Transactions'!$H$6:$H$505,'Transactions'!$D$6:$D$505,A16,'Transactions'!$A$6:$A$505,"&gt;="&amp;$B$3,'Transactions'!$A$6:$A$505,"&lt;="&amp;$C$3))</f>
      </c>
    </row>
    <row r="17" spans="1:4" x14ac:dyDescent="0.25">
      <c r="A17" s="12">
        <f>IF('Lists'!$A$16="","",'Lists'!$A$16)</f>
      </c>
      <c r="B17" s="12">
        <f>IF(A17="","",'Lists'!$B$16)</f>
      </c>
      <c r="C17" s="14">
        <f>IF(A17="","",SUMIFS('Transactions'!$I$6:$I$505,'Transactions'!$D$6:$D$505,A17,'Transactions'!$A$6:$A$505,"&gt;="&amp;$B$3,'Transactions'!$A$6:$A$505,"&lt;="&amp;$C$3))</f>
      </c>
      <c r="D17" s="14">
        <f>IF(A17="","",SUMIFS('Transactions'!$H$6:$H$505,'Transactions'!$D$6:$D$505,A17,'Transactions'!$A$6:$A$505,"&gt;="&amp;$B$3,'Transactions'!$A$6:$A$505,"&lt;="&amp;$C$3))</f>
      </c>
    </row>
    <row r="18" spans="1:4" x14ac:dyDescent="0.25">
      <c r="A18" s="12">
        <f>IF('Lists'!$A$17="","",'Lists'!$A$17)</f>
      </c>
      <c r="B18" s="12">
        <f>IF(A18="","",'Lists'!$B$17)</f>
      </c>
      <c r="C18" s="14">
        <f>IF(A18="","",SUMIFS('Transactions'!$I$6:$I$505,'Transactions'!$D$6:$D$505,A18,'Transactions'!$A$6:$A$505,"&gt;="&amp;$B$3,'Transactions'!$A$6:$A$505,"&lt;="&amp;$C$3))</f>
      </c>
      <c r="D18" s="14">
        <f>IF(A18="","",SUMIFS('Transactions'!$H$6:$H$505,'Transactions'!$D$6:$D$505,A18,'Transactions'!$A$6:$A$505,"&gt;="&amp;$B$3,'Transactions'!$A$6:$A$505,"&lt;="&amp;$C$3))</f>
      </c>
    </row>
    <row r="19" spans="1:4" x14ac:dyDescent="0.25">
      <c r="A19" s="12">
        <f>IF('Lists'!$A$18="","",'Lists'!$A$18)</f>
      </c>
      <c r="B19" s="12">
        <f>IF(A19="","",'Lists'!$B$18)</f>
      </c>
      <c r="C19" s="14">
        <f>IF(A19="","",SUMIFS('Transactions'!$I$6:$I$505,'Transactions'!$D$6:$D$505,A19,'Transactions'!$A$6:$A$505,"&gt;="&amp;$B$3,'Transactions'!$A$6:$A$505,"&lt;="&amp;$C$3))</f>
      </c>
      <c r="D19" s="14">
        <f>IF(A19="","",SUMIFS('Transactions'!$H$6:$H$505,'Transactions'!$D$6:$D$505,A19,'Transactions'!$A$6:$A$505,"&gt;="&amp;$B$3,'Transactions'!$A$6:$A$505,"&lt;="&amp;$C$3))</f>
      </c>
    </row>
    <row r="20" spans="1:4" x14ac:dyDescent="0.25">
      <c r="A20" s="12">
        <f>IF('Lists'!$A$19="","",'Lists'!$A$19)</f>
      </c>
      <c r="B20" s="12">
        <f>IF(A20="","",'Lists'!$B$19)</f>
      </c>
      <c r="C20" s="14">
        <f>IF(A20="","",SUMIFS('Transactions'!$I$6:$I$505,'Transactions'!$D$6:$D$505,A20,'Transactions'!$A$6:$A$505,"&gt;="&amp;$B$3,'Transactions'!$A$6:$A$505,"&lt;="&amp;$C$3))</f>
      </c>
      <c r="D20" s="14">
        <f>IF(A20="","",SUMIFS('Transactions'!$H$6:$H$505,'Transactions'!$D$6:$D$505,A20,'Transactions'!$A$6:$A$505,"&gt;="&amp;$B$3,'Transactions'!$A$6:$A$505,"&lt;="&amp;$C$3))</f>
      </c>
    </row>
    <row r="21" spans="1:4" x14ac:dyDescent="0.25">
      <c r="A21" s="12">
        <f>IF('Lists'!$A$20="","",'Lists'!$A$20)</f>
      </c>
      <c r="B21" s="12">
        <f>IF(A21="","",'Lists'!$B$20)</f>
      </c>
      <c r="C21" s="14">
        <f>IF(A21="","",SUMIFS('Transactions'!$I$6:$I$505,'Transactions'!$D$6:$D$505,A21,'Transactions'!$A$6:$A$505,"&gt;="&amp;$B$3,'Transactions'!$A$6:$A$505,"&lt;="&amp;$C$3))</f>
      </c>
      <c r="D21" s="14">
        <f>IF(A21="","",SUMIFS('Transactions'!$H$6:$H$505,'Transactions'!$D$6:$D$505,A21,'Transactions'!$A$6:$A$505,"&gt;="&amp;$B$3,'Transactions'!$A$6:$A$505,"&lt;="&amp;$C$3))</f>
      </c>
    </row>
    <row r="22" spans="1:4" x14ac:dyDescent="0.25">
      <c r="A22" s="12">
        <f>IF('Lists'!$A$21="","",'Lists'!$A$21)</f>
      </c>
      <c r="B22" s="12">
        <f>IF(A22="","",'Lists'!$B$21)</f>
      </c>
      <c r="C22" s="14">
        <f>IF(A22="","",SUMIFS('Transactions'!$I$6:$I$505,'Transactions'!$D$6:$D$505,A22,'Transactions'!$A$6:$A$505,"&gt;="&amp;$B$3,'Transactions'!$A$6:$A$505,"&lt;="&amp;$C$3))</f>
      </c>
      <c r="D22" s="14">
        <f>IF(A22="","",SUMIFS('Transactions'!$H$6:$H$505,'Transactions'!$D$6:$D$505,A22,'Transactions'!$A$6:$A$505,"&gt;="&amp;$B$3,'Transactions'!$A$6:$A$505,"&lt;="&amp;$C$3))</f>
      </c>
    </row>
    <row r="23" spans="1:4" x14ac:dyDescent="0.25">
      <c r="A23" s="12">
        <f>IF('Lists'!$A$22="","",'Lists'!$A$22)</f>
      </c>
      <c r="B23" s="12">
        <f>IF(A23="","",'Lists'!$B$22)</f>
      </c>
      <c r="C23" s="14">
        <f>IF(A23="","",SUMIFS('Transactions'!$I$6:$I$505,'Transactions'!$D$6:$D$505,A23,'Transactions'!$A$6:$A$505,"&gt;="&amp;$B$3,'Transactions'!$A$6:$A$505,"&lt;="&amp;$C$3))</f>
      </c>
      <c r="D23" s="14">
        <f>IF(A23="","",SUMIFS('Transactions'!$H$6:$H$505,'Transactions'!$D$6:$D$505,A23,'Transactions'!$A$6:$A$505,"&gt;="&amp;$B$3,'Transactions'!$A$6:$A$505,"&lt;="&amp;$C$3))</f>
      </c>
    </row>
    <row r="24" spans="1:4" x14ac:dyDescent="0.25">
      <c r="A24" s="12">
        <f>IF('Lists'!$A$23="","",'Lists'!$A$23)</f>
      </c>
      <c r="B24" s="12">
        <f>IF(A24="","",'Lists'!$B$23)</f>
      </c>
      <c r="C24" s="14">
        <f>IF(A24="","",SUMIFS('Transactions'!$I$6:$I$505,'Transactions'!$D$6:$D$505,A24,'Transactions'!$A$6:$A$505,"&gt;="&amp;$B$3,'Transactions'!$A$6:$A$505,"&lt;="&amp;$C$3))</f>
      </c>
      <c r="D24" s="14">
        <f>IF(A24="","",SUMIFS('Transactions'!$H$6:$H$505,'Transactions'!$D$6:$D$505,A24,'Transactions'!$A$6:$A$505,"&gt;="&amp;$B$3,'Transactions'!$A$6:$A$505,"&lt;="&amp;$C$3))</f>
      </c>
    </row>
    <row r="25" spans="1:4" x14ac:dyDescent="0.25">
      <c r="A25" s="12">
        <f>IF('Lists'!$A$24="","",'Lists'!$A$24)</f>
      </c>
      <c r="B25" s="12">
        <f>IF(A25="","",'Lists'!$B$24)</f>
      </c>
      <c r="C25" s="14">
        <f>IF(A25="","",SUMIFS('Transactions'!$I$6:$I$505,'Transactions'!$D$6:$D$505,A25,'Transactions'!$A$6:$A$505,"&gt;="&amp;$B$3,'Transactions'!$A$6:$A$505,"&lt;="&amp;$C$3))</f>
      </c>
      <c r="D25" s="14">
        <f>IF(A25="","",SUMIFS('Transactions'!$H$6:$H$505,'Transactions'!$D$6:$D$505,A25,'Transactions'!$A$6:$A$505,"&gt;="&amp;$B$3,'Transactions'!$A$6:$A$505,"&lt;="&amp;$C$3))</f>
      </c>
    </row>
    <row r="26" spans="1:4" x14ac:dyDescent="0.25">
      <c r="A26" s="12">
        <f>IF('Lists'!$A$25="","",'Lists'!$A$25)</f>
      </c>
      <c r="B26" s="12">
        <f>IF(A26="","",'Lists'!$B$25)</f>
      </c>
      <c r="C26" s="14">
        <f>IF(A26="","",SUMIFS('Transactions'!$I$6:$I$505,'Transactions'!$D$6:$D$505,A26,'Transactions'!$A$6:$A$505,"&gt;="&amp;$B$3,'Transactions'!$A$6:$A$505,"&lt;="&amp;$C$3))</f>
      </c>
      <c r="D26" s="14">
        <f>IF(A26="","",SUMIFS('Transactions'!$H$6:$H$505,'Transactions'!$D$6:$D$505,A26,'Transactions'!$A$6:$A$505,"&gt;="&amp;$B$3,'Transactions'!$A$6:$A$505,"&lt;="&amp;$C$3))</f>
      </c>
    </row>
    <row r="27" spans="1:4" x14ac:dyDescent="0.25">
      <c r="A27" s="12">
        <f>IF('Lists'!$A$26="","",'Lists'!$A$26)</f>
      </c>
      <c r="B27" s="12">
        <f>IF(A27="","",'Lists'!$B$26)</f>
      </c>
      <c r="C27" s="14">
        <f>IF(A27="","",SUMIFS('Transactions'!$I$6:$I$505,'Transactions'!$D$6:$D$505,A27,'Transactions'!$A$6:$A$505,"&gt;="&amp;$B$3,'Transactions'!$A$6:$A$505,"&lt;="&amp;$C$3))</f>
      </c>
      <c r="D27" s="14">
        <f>IF(A27="","",SUMIFS('Transactions'!$H$6:$H$505,'Transactions'!$D$6:$D$505,A27,'Transactions'!$A$6:$A$505,"&gt;="&amp;$B$3,'Transactions'!$A$6:$A$505,"&lt;="&amp;$C$3))</f>
      </c>
    </row>
    <row r="28" spans="1:4" x14ac:dyDescent="0.25">
      <c r="A28" s="12">
        <f>IF('Lists'!$A$27="","",'Lists'!$A$27)</f>
      </c>
      <c r="B28" s="12">
        <f>IF(A28="","",'Lists'!$B$27)</f>
      </c>
      <c r="C28" s="14">
        <f>IF(A28="","",SUMIFS('Transactions'!$I$6:$I$505,'Transactions'!$D$6:$D$505,A28,'Transactions'!$A$6:$A$505,"&gt;="&amp;$B$3,'Transactions'!$A$6:$A$505,"&lt;="&amp;$C$3))</f>
      </c>
      <c r="D28" s="14">
        <f>IF(A28="","",SUMIFS('Transactions'!$H$6:$H$505,'Transactions'!$D$6:$D$505,A28,'Transactions'!$A$6:$A$505,"&gt;="&amp;$B$3,'Transactions'!$A$6:$A$505,"&lt;="&amp;$C$3))</f>
      </c>
    </row>
    <row r="29" spans="1:4" x14ac:dyDescent="0.25">
      <c r="A29" s="12">
        <f>IF('Lists'!$A$28="","",'Lists'!$A$28)</f>
      </c>
      <c r="B29" s="12">
        <f>IF(A29="","",'Lists'!$B$28)</f>
      </c>
      <c r="C29" s="14">
        <f>IF(A29="","",SUMIFS('Transactions'!$I$6:$I$505,'Transactions'!$D$6:$D$505,A29,'Transactions'!$A$6:$A$505,"&gt;="&amp;$B$3,'Transactions'!$A$6:$A$505,"&lt;="&amp;$C$3))</f>
      </c>
      <c r="D29" s="14">
        <f>IF(A29="","",SUMIFS('Transactions'!$H$6:$H$505,'Transactions'!$D$6:$D$505,A29,'Transactions'!$A$6:$A$505,"&gt;="&amp;$B$3,'Transactions'!$A$6:$A$505,"&lt;="&amp;$C$3))</f>
      </c>
    </row>
    <row r="30" spans="1:4" x14ac:dyDescent="0.25">
      <c r="A30" s="12">
        <f>IF('Lists'!$A$29="","",'Lists'!$A$29)</f>
      </c>
      <c r="B30" s="12">
        <f>IF(A30="","",'Lists'!$B$29)</f>
      </c>
      <c r="C30" s="14">
        <f>IF(A30="","",SUMIFS('Transactions'!$I$6:$I$505,'Transactions'!$D$6:$D$505,A30,'Transactions'!$A$6:$A$505,"&gt;="&amp;$B$3,'Transactions'!$A$6:$A$505,"&lt;="&amp;$C$3))</f>
      </c>
      <c r="D30" s="14">
        <f>IF(A30="","",SUMIFS('Transactions'!$H$6:$H$505,'Transactions'!$D$6:$D$505,A30,'Transactions'!$A$6:$A$505,"&gt;="&amp;$B$3,'Transactions'!$A$6:$A$505,"&lt;="&amp;$C$3))</f>
      </c>
    </row>
    <row r="31" spans="1:4" x14ac:dyDescent="0.25">
      <c r="A31" s="12">
        <f>IF('Lists'!$A$30="","",'Lists'!$A$30)</f>
      </c>
      <c r="B31" s="12">
        <f>IF(A31="","",'Lists'!$B$30)</f>
      </c>
      <c r="C31" s="14">
        <f>IF(A31="","",SUMIFS('Transactions'!$I$6:$I$505,'Transactions'!$D$6:$D$505,A31,'Transactions'!$A$6:$A$505,"&gt;="&amp;$B$3,'Transactions'!$A$6:$A$505,"&lt;="&amp;$C$3))</f>
      </c>
      <c r="D31" s="14">
        <f>IF(A31="","",SUMIFS('Transactions'!$H$6:$H$505,'Transactions'!$D$6:$D$505,A31,'Transactions'!$A$6:$A$505,"&gt;="&amp;$B$3,'Transactions'!$A$6:$A$505,"&lt;="&amp;$C$3))</f>
      </c>
    </row>
    <row r="32" spans="1:4" x14ac:dyDescent="0.25">
      <c r="A32" s="12">
        <f>IF('Lists'!$A$31="","",'Lists'!$A$31)</f>
      </c>
      <c r="B32" s="12">
        <f>IF(A32="","",'Lists'!$B$31)</f>
      </c>
      <c r="C32" s="14">
        <f>IF(A32="","",SUMIFS('Transactions'!$I$6:$I$505,'Transactions'!$D$6:$D$505,A32,'Transactions'!$A$6:$A$505,"&gt;="&amp;$B$3,'Transactions'!$A$6:$A$505,"&lt;="&amp;$C$3))</f>
      </c>
      <c r="D32" s="14">
        <f>IF(A32="","",SUMIFS('Transactions'!$H$6:$H$505,'Transactions'!$D$6:$D$505,A32,'Transactions'!$A$6:$A$505,"&gt;="&amp;$B$3,'Transactions'!$A$6:$A$505,"&lt;="&amp;$C$3))</f>
      </c>
    </row>
    <row r="33" spans="1:4" x14ac:dyDescent="0.25">
      <c r="A33" s="12">
        <f>IF('Lists'!$A$32="","",'Lists'!$A$32)</f>
      </c>
      <c r="B33" s="12">
        <f>IF(A33="","",'Lists'!$B$32)</f>
      </c>
      <c r="C33" s="14">
        <f>IF(A33="","",SUMIFS('Transactions'!$I$6:$I$505,'Transactions'!$D$6:$D$505,A33,'Transactions'!$A$6:$A$505,"&gt;="&amp;$B$3,'Transactions'!$A$6:$A$505,"&lt;="&amp;$C$3))</f>
      </c>
      <c r="D33" s="14">
        <f>IF(A33="","",SUMIFS('Transactions'!$H$6:$H$505,'Transactions'!$D$6:$D$505,A33,'Transactions'!$A$6:$A$505,"&gt;="&amp;$B$3,'Transactions'!$A$6:$A$505,"&lt;="&amp;$C$3))</f>
      </c>
    </row>
    <row r="34" spans="1:4" x14ac:dyDescent="0.25">
      <c r="A34" s="12">
        <f>IF('Lists'!$A$33="","",'Lists'!$A$33)</f>
      </c>
      <c r="B34" s="12">
        <f>IF(A34="","",'Lists'!$B$33)</f>
      </c>
      <c r="C34" s="14">
        <f>IF(A34="","",SUMIFS('Transactions'!$I$6:$I$505,'Transactions'!$D$6:$D$505,A34,'Transactions'!$A$6:$A$505,"&gt;="&amp;$B$3,'Transactions'!$A$6:$A$505,"&lt;="&amp;$C$3))</f>
      </c>
      <c r="D34" s="14">
        <f>IF(A34="","",SUMIFS('Transactions'!$H$6:$H$505,'Transactions'!$D$6:$D$505,A34,'Transactions'!$A$6:$A$505,"&gt;="&amp;$B$3,'Transactions'!$A$6:$A$505,"&lt;="&amp;$C$3))</f>
      </c>
    </row>
    <row r="35" spans="1:4" x14ac:dyDescent="0.25">
      <c r="A35" s="12">
        <f>IF('Lists'!$A$34="","",'Lists'!$A$34)</f>
      </c>
      <c r="B35" s="12">
        <f>IF(A35="","",'Lists'!$B$34)</f>
      </c>
      <c r="C35" s="14">
        <f>IF(A35="","",SUMIFS('Transactions'!$I$6:$I$505,'Transactions'!$D$6:$D$505,A35,'Transactions'!$A$6:$A$505,"&gt;="&amp;$B$3,'Transactions'!$A$6:$A$505,"&lt;="&amp;$C$3))</f>
      </c>
      <c r="D35" s="14">
        <f>IF(A35="","",SUMIFS('Transactions'!$H$6:$H$505,'Transactions'!$D$6:$D$505,A35,'Transactions'!$A$6:$A$505,"&gt;="&amp;$B$3,'Transactions'!$A$6:$A$505,"&lt;="&amp;$C$3))</f>
      </c>
    </row>
    <row r="36" spans="1:4" x14ac:dyDescent="0.25">
      <c r="A36" s="12">
        <f>IF('Lists'!$A$35="","",'Lists'!$A$35)</f>
      </c>
      <c r="B36" s="12">
        <f>IF(A36="","",'Lists'!$B$35)</f>
      </c>
      <c r="C36" s="14">
        <f>IF(A36="","",SUMIFS('Transactions'!$I$6:$I$505,'Transactions'!$D$6:$D$505,A36,'Transactions'!$A$6:$A$505,"&gt;="&amp;$B$3,'Transactions'!$A$6:$A$505,"&lt;="&amp;$C$3))</f>
      </c>
      <c r="D36" s="14">
        <f>IF(A36="","",SUMIFS('Transactions'!$H$6:$H$505,'Transactions'!$D$6:$D$505,A36,'Transactions'!$A$6:$A$505,"&gt;="&amp;$B$3,'Transactions'!$A$6:$A$505,"&lt;="&amp;$C$3))</f>
      </c>
    </row>
    <row r="37" spans="1:4" x14ac:dyDescent="0.25">
      <c r="A37" s="12">
        <f>IF('Lists'!$A$36="","",'Lists'!$A$36)</f>
      </c>
      <c r="B37" s="12">
        <f>IF(A37="","",'Lists'!$B$36)</f>
      </c>
      <c r="C37" s="14">
        <f>IF(A37="","",SUMIFS('Transactions'!$I$6:$I$505,'Transactions'!$D$6:$D$505,A37,'Transactions'!$A$6:$A$505,"&gt;="&amp;$B$3,'Transactions'!$A$6:$A$505,"&lt;="&amp;$C$3))</f>
      </c>
      <c r="D37" s="14">
        <f>IF(A37="","",SUMIFS('Transactions'!$H$6:$H$505,'Transactions'!$D$6:$D$505,A37,'Transactions'!$A$6:$A$505,"&gt;="&amp;$B$3,'Transactions'!$A$6:$A$505,"&lt;="&amp;$C$3))</f>
      </c>
    </row>
    <row r="38" spans="1:4" x14ac:dyDescent="0.25">
      <c r="A38" s="12">
        <f>IF('Lists'!$A$37="","",'Lists'!$A$37)</f>
      </c>
      <c r="B38" s="12">
        <f>IF(A38="","",'Lists'!$B$37)</f>
      </c>
      <c r="C38" s="14">
        <f>IF(A38="","",SUMIFS('Transactions'!$I$6:$I$505,'Transactions'!$D$6:$D$505,A38,'Transactions'!$A$6:$A$505,"&gt;="&amp;$B$3,'Transactions'!$A$6:$A$505,"&lt;="&amp;$C$3))</f>
      </c>
      <c r="D38" s="14">
        <f>IF(A38="","",SUMIFS('Transactions'!$H$6:$H$505,'Transactions'!$D$6:$D$505,A38,'Transactions'!$A$6:$A$505,"&gt;="&amp;$B$3,'Transactions'!$A$6:$A$505,"&lt;="&amp;$C$3))</f>
      </c>
    </row>
    <row r="39" spans="1:4" x14ac:dyDescent="0.25">
      <c r="A39" s="12">
        <f>IF('Lists'!$A$38="","",'Lists'!$A$38)</f>
      </c>
      <c r="B39" s="12">
        <f>IF(A39="","",'Lists'!$B$38)</f>
      </c>
      <c r="C39" s="14">
        <f>IF(A39="","",SUMIFS('Transactions'!$I$6:$I$505,'Transactions'!$D$6:$D$505,A39,'Transactions'!$A$6:$A$505,"&gt;="&amp;$B$3,'Transactions'!$A$6:$A$505,"&lt;="&amp;$C$3))</f>
      </c>
      <c r="D39" s="14">
        <f>IF(A39="","",SUMIFS('Transactions'!$H$6:$H$505,'Transactions'!$D$6:$D$505,A39,'Transactions'!$A$6:$A$505,"&gt;="&amp;$B$3,'Transactions'!$A$6:$A$505,"&lt;="&amp;$C$3))</f>
      </c>
    </row>
    <row r="40" spans="1:4" x14ac:dyDescent="0.25">
      <c r="A40" s="12">
        <f>IF('Lists'!$A$39="","",'Lists'!$A$39)</f>
      </c>
      <c r="B40" s="12">
        <f>IF(A40="","",'Lists'!$B$39)</f>
      </c>
      <c r="C40" s="14">
        <f>IF(A40="","",SUMIFS('Transactions'!$I$6:$I$505,'Transactions'!$D$6:$D$505,A40,'Transactions'!$A$6:$A$505,"&gt;="&amp;$B$3,'Transactions'!$A$6:$A$505,"&lt;="&amp;$C$3))</f>
      </c>
      <c r="D40" s="14">
        <f>IF(A40="","",SUMIFS('Transactions'!$H$6:$H$505,'Transactions'!$D$6:$D$505,A40,'Transactions'!$A$6:$A$505,"&gt;="&amp;$B$3,'Transactions'!$A$6:$A$505,"&lt;="&amp;$C$3))</f>
      </c>
    </row>
    <row r="41" spans="1:4" x14ac:dyDescent="0.25">
      <c r="A41" s="12">
        <f>IF('Lists'!$A$40="","",'Lists'!$A$40)</f>
      </c>
      <c r="B41" s="12">
        <f>IF(A41="","",'Lists'!$B$40)</f>
      </c>
      <c r="C41" s="14">
        <f>IF(A41="","",SUMIFS('Transactions'!$I$6:$I$505,'Transactions'!$D$6:$D$505,A41,'Transactions'!$A$6:$A$505,"&gt;="&amp;$B$3,'Transactions'!$A$6:$A$505,"&lt;="&amp;$C$3))</f>
      </c>
      <c r="D41" s="14">
        <f>IF(A41="","",SUMIFS('Transactions'!$H$6:$H$505,'Transactions'!$D$6:$D$505,A41,'Transactions'!$A$6:$A$505,"&gt;="&amp;$B$3,'Transactions'!$A$6:$A$505,"&lt;="&amp;$C$3))</f>
      </c>
    </row>
    <row r="42" spans="1:4" x14ac:dyDescent="0.25">
      <c r="A42" s="12">
        <f>IF('Lists'!$A$41="","",'Lists'!$A$41)</f>
      </c>
      <c r="B42" s="12">
        <f>IF(A42="","",'Lists'!$B$41)</f>
      </c>
      <c r="C42" s="14">
        <f>IF(A42="","",SUMIFS('Transactions'!$I$6:$I$505,'Transactions'!$D$6:$D$505,A42,'Transactions'!$A$6:$A$505,"&gt;="&amp;$B$3,'Transactions'!$A$6:$A$505,"&lt;="&amp;$C$3))</f>
      </c>
      <c r="D42" s="14">
        <f>IF(A42="","",SUMIFS('Transactions'!$H$6:$H$505,'Transactions'!$D$6:$D$505,A42,'Transactions'!$A$6:$A$505,"&gt;="&amp;$B$3,'Transactions'!$A$6:$A$505,"&lt;="&amp;$C$3))</f>
      </c>
    </row>
    <row r="43" spans="1:4" x14ac:dyDescent="0.25">
      <c r="A43" s="12">
        <f>IF('Lists'!$A$42="","",'Lists'!$A$42)</f>
      </c>
      <c r="B43" s="12">
        <f>IF(A43="","",'Lists'!$B$42)</f>
      </c>
      <c r="C43" s="14">
        <f>IF(A43="","",SUMIFS('Transactions'!$I$6:$I$505,'Transactions'!$D$6:$D$505,A43,'Transactions'!$A$6:$A$505,"&gt;="&amp;$B$3,'Transactions'!$A$6:$A$505,"&lt;="&amp;$C$3))</f>
      </c>
      <c r="D43" s="14">
        <f>IF(A43="","",SUMIFS('Transactions'!$H$6:$H$505,'Transactions'!$D$6:$D$505,A43,'Transactions'!$A$6:$A$505,"&gt;="&amp;$B$3,'Transactions'!$A$6:$A$505,"&lt;="&amp;$C$3))</f>
      </c>
    </row>
    <row r="44" spans="1:4" x14ac:dyDescent="0.25">
      <c r="A44" s="12">
        <f>IF('Lists'!$A$43="","",'Lists'!$A$43)</f>
      </c>
      <c r="B44" s="12">
        <f>IF(A44="","",'Lists'!$B$43)</f>
      </c>
      <c r="C44" s="14">
        <f>IF(A44="","",SUMIFS('Transactions'!$I$6:$I$505,'Transactions'!$D$6:$D$505,A44,'Transactions'!$A$6:$A$505,"&gt;="&amp;$B$3,'Transactions'!$A$6:$A$505,"&lt;="&amp;$C$3))</f>
      </c>
      <c r="D44" s="14">
        <f>IF(A44="","",SUMIFS('Transactions'!$H$6:$H$505,'Transactions'!$D$6:$D$505,A44,'Transactions'!$A$6:$A$505,"&gt;="&amp;$B$3,'Transactions'!$A$6:$A$505,"&lt;="&amp;$C$3))</f>
      </c>
    </row>
    <row r="45" spans="1:4" x14ac:dyDescent="0.25">
      <c r="A45" s="12">
        <f>IF('Lists'!$A$44="","",'Lists'!$A$44)</f>
      </c>
      <c r="B45" s="12">
        <f>IF(A45="","",'Lists'!$B$44)</f>
      </c>
      <c r="C45" s="14">
        <f>IF(A45="","",SUMIFS('Transactions'!$I$6:$I$505,'Transactions'!$D$6:$D$505,A45,'Transactions'!$A$6:$A$505,"&gt;="&amp;$B$3,'Transactions'!$A$6:$A$505,"&lt;="&amp;$C$3))</f>
      </c>
      <c r="D45" s="14">
        <f>IF(A45="","",SUMIFS('Transactions'!$H$6:$H$505,'Transactions'!$D$6:$D$505,A45,'Transactions'!$A$6:$A$505,"&gt;="&amp;$B$3,'Transactions'!$A$6:$A$505,"&lt;="&amp;$C$3))</f>
      </c>
    </row>
    <row r="47" spans="1:3" x14ac:dyDescent="0.25">
      <c r="A47" s="16" t="s">
        <v>67</v>
      </c>
      <c r="C47" s="17">
        <f>SUMIFS(C6:C45,B6:B45,"Income")</f>
      </c>
    </row>
    <row r="48" spans="1:3" x14ac:dyDescent="0.25">
      <c r="A48" s="16" t="s">
        <v>68</v>
      </c>
      <c r="C48" s="17">
        <f>SUMIFS(C6:C45,B6:B45,"Expense")</f>
      </c>
    </row>
    <row r="49" spans="1:3" x14ac:dyDescent="0.25">
      <c r="A49" s="16" t="s">
        <v>58</v>
      </c>
      <c r="C49" s="17">
        <f>C47-C48</f>
      </c>
    </row>
  </sheetData>
  <hyperlinks>
    <hyperlink ref="A2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" customWidth="1"/>
    <col min="4" max="4" width="18" customWidth="1"/>
    <col min="5" max="5" width="4" customWidth="1"/>
    <col min="6" max="6" width="14" customWidth="1"/>
  </cols>
  <sheetData>
    <row r="1" ht="24" customHeight="1" spans="1:1" x14ac:dyDescent="0.25">
      <c r="A1" s="1" t="s">
        <v>69</v>
      </c>
    </row>
    <row r="2" spans="1:1" x14ac:dyDescent="0.25">
      <c r="A2" s="2" t="s">
        <v>1</v>
      </c>
    </row>
    <row r="4" ht="30" customHeight="1" spans="1:6" x14ac:dyDescent="0.25">
      <c r="A4" s="10" t="s">
        <v>30</v>
      </c>
      <c r="B4" s="10" t="s">
        <v>31</v>
      </c>
      <c r="D4" s="10" t="s">
        <v>36</v>
      </c>
      <c r="F4" s="10" t="s">
        <v>70</v>
      </c>
    </row>
    <row r="5" spans="1:6" x14ac:dyDescent="0.25">
      <c r="A5" s="6" t="s">
        <v>40</v>
      </c>
      <c r="B5" s="6" t="s">
        <v>71</v>
      </c>
      <c r="D5" s="6" t="s">
        <v>42</v>
      </c>
      <c r="F5" s="19">
        <v>0.15</v>
      </c>
    </row>
    <row r="6" spans="1:4" x14ac:dyDescent="0.25">
      <c r="A6" s="6" t="s">
        <v>72</v>
      </c>
      <c r="B6" s="6" t="s">
        <v>71</v>
      </c>
      <c r="D6" s="6" t="s">
        <v>50</v>
      </c>
    </row>
    <row r="7" spans="1:4" x14ac:dyDescent="0.25">
      <c r="A7" s="6" t="s">
        <v>73</v>
      </c>
      <c r="B7" s="6" t="s">
        <v>71</v>
      </c>
      <c r="D7" s="6" t="s">
        <v>74</v>
      </c>
    </row>
    <row r="8" spans="1:4" x14ac:dyDescent="0.25">
      <c r="A8" s="6" t="s">
        <v>75</v>
      </c>
      <c r="B8" s="6" t="s">
        <v>76</v>
      </c>
      <c r="D8" s="6" t="s">
        <v>77</v>
      </c>
    </row>
    <row r="9" spans="1:4" x14ac:dyDescent="0.25">
      <c r="A9" s="6" t="s">
        <v>78</v>
      </c>
      <c r="B9" s="6" t="s">
        <v>76</v>
      </c>
      <c r="D9" s="6" t="s">
        <v>79</v>
      </c>
    </row>
    <row r="10" spans="1:2" x14ac:dyDescent="0.25">
      <c r="A10" s="6" t="s">
        <v>80</v>
      </c>
      <c r="B10" s="6" t="s">
        <v>76</v>
      </c>
    </row>
    <row r="11" spans="1:2" x14ac:dyDescent="0.25">
      <c r="A11" s="6" t="s">
        <v>81</v>
      </c>
      <c r="B11" s="6" t="s">
        <v>76</v>
      </c>
    </row>
    <row r="12" spans="1:2" x14ac:dyDescent="0.25">
      <c r="A12" s="6" t="s">
        <v>82</v>
      </c>
      <c r="B12" s="6" t="s">
        <v>76</v>
      </c>
    </row>
    <row r="13" spans="1:2" x14ac:dyDescent="0.25">
      <c r="A13" s="6" t="s">
        <v>83</v>
      </c>
      <c r="B13" s="6" t="s">
        <v>76</v>
      </c>
    </row>
    <row r="14" spans="1:2" x14ac:dyDescent="0.25">
      <c r="A14" s="6" t="s">
        <v>45</v>
      </c>
      <c r="B14" s="6" t="s">
        <v>76</v>
      </c>
    </row>
    <row r="15" spans="1:2" x14ac:dyDescent="0.25">
      <c r="A15" s="6" t="s">
        <v>84</v>
      </c>
      <c r="B15" s="6" t="s">
        <v>76</v>
      </c>
    </row>
    <row r="16" spans="1:2" x14ac:dyDescent="0.25">
      <c r="A16" s="6" t="s">
        <v>85</v>
      </c>
      <c r="B16" s="6" t="s">
        <v>76</v>
      </c>
    </row>
    <row r="17" spans="1:2" x14ac:dyDescent="0.25">
      <c r="A17" s="6" t="s">
        <v>49</v>
      </c>
      <c r="B17" s="6" t="s">
        <v>76</v>
      </c>
    </row>
    <row r="18" spans="1:2" x14ac:dyDescent="0.25">
      <c r="A18" s="6" t="s">
        <v>86</v>
      </c>
      <c r="B18" s="6" t="s">
        <v>76</v>
      </c>
    </row>
    <row r="19" spans="1:2" x14ac:dyDescent="0.25">
      <c r="A19" s="6" t="s">
        <v>87</v>
      </c>
      <c r="B19" s="6" t="s">
        <v>76</v>
      </c>
    </row>
    <row r="20" spans="1:2" x14ac:dyDescent="0.25">
      <c r="A20" s="6" t="s">
        <v>88</v>
      </c>
      <c r="B20" s="6" t="s">
        <v>76</v>
      </c>
    </row>
    <row r="21" spans="1:2" x14ac:dyDescent="0.25">
      <c r="A21" s="6" t="s">
        <v>89</v>
      </c>
      <c r="B21" s="6" t="s">
        <v>76</v>
      </c>
    </row>
    <row r="22" spans="1:2" x14ac:dyDescent="0.25">
      <c r="A22" s="6" t="s">
        <v>90</v>
      </c>
      <c r="B22" s="6" t="s">
        <v>76</v>
      </c>
    </row>
    <row r="23" spans="1:2" x14ac:dyDescent="0.25">
      <c r="A23" s="6"/>
      <c r="B23" s="6"/>
    </row>
    <row r="24" spans="1:2" x14ac:dyDescent="0.25">
      <c r="A24" s="6"/>
      <c r="B24" s="6"/>
    </row>
    <row r="25" spans="1:2" x14ac:dyDescent="0.25">
      <c r="A25" s="6"/>
      <c r="B25" s="6"/>
    </row>
    <row r="26" spans="1:2" x14ac:dyDescent="0.25">
      <c r="A26" s="6"/>
      <c r="B26" s="6"/>
    </row>
    <row r="27" spans="1:2" x14ac:dyDescent="0.25">
      <c r="A27" s="6"/>
      <c r="B27" s="6"/>
    </row>
    <row r="28" spans="1:2" x14ac:dyDescent="0.25">
      <c r="A28" s="6"/>
      <c r="B28" s="6"/>
    </row>
    <row r="29" spans="1:2" x14ac:dyDescent="0.25">
      <c r="A29" s="6"/>
      <c r="B29" s="6"/>
    </row>
    <row r="30" spans="1:2" x14ac:dyDescent="0.25">
      <c r="A30" s="6"/>
      <c r="B30" s="6"/>
    </row>
    <row r="31" spans="1:2" x14ac:dyDescent="0.25">
      <c r="A31" s="6"/>
      <c r="B31" s="6"/>
    </row>
    <row r="32" spans="1:2" x14ac:dyDescent="0.25">
      <c r="A32" s="6"/>
      <c r="B32" s="6"/>
    </row>
    <row r="33" spans="1:2" x14ac:dyDescent="0.25">
      <c r="A33" s="6"/>
      <c r="B33" s="6"/>
    </row>
    <row r="34" spans="1:2" x14ac:dyDescent="0.25">
      <c r="A34" s="6"/>
      <c r="B34" s="6"/>
    </row>
    <row r="35" spans="1:2" x14ac:dyDescent="0.25">
      <c r="A35" s="6"/>
      <c r="B35" s="6"/>
    </row>
    <row r="36" spans="1:2" x14ac:dyDescent="0.25">
      <c r="A36" s="6"/>
      <c r="B36" s="6"/>
    </row>
    <row r="37" spans="1:2" x14ac:dyDescent="0.25">
      <c r="A37" s="6"/>
      <c r="B37" s="6"/>
    </row>
    <row r="38" spans="1:2" x14ac:dyDescent="0.25">
      <c r="A38" s="6"/>
      <c r="B38" s="6"/>
    </row>
    <row r="39" spans="1:2" x14ac:dyDescent="0.25">
      <c r="A39" s="6"/>
      <c r="B39" s="6"/>
    </row>
    <row r="40" spans="1:2" x14ac:dyDescent="0.25">
      <c r="A40" s="6"/>
      <c r="B40" s="6"/>
    </row>
    <row r="41" spans="1:2" x14ac:dyDescent="0.25">
      <c r="A41" s="6"/>
      <c r="B41" s="6"/>
    </row>
    <row r="42" spans="1:2" x14ac:dyDescent="0.25">
      <c r="A42" s="6"/>
      <c r="B42" s="6"/>
    </row>
    <row r="43" spans="1:2" x14ac:dyDescent="0.25">
      <c r="A43" s="6"/>
      <c r="B43" s="6"/>
    </row>
    <row r="44" spans="1:2" x14ac:dyDescent="0.25">
      <c r="A44" s="6"/>
      <c r="B44" s="6"/>
    </row>
  </sheetData>
  <dataValidations count="2">
    <dataValidation type="list" allowBlank="1" showErrorMessage="1" errorTitle="Pick from the list" error="Choose a value from the drop-down list." sqref="B10:B44">
      <formula1>"Income,Expense"</formula1>
    </dataValidation>
    <dataValidation type="list" allowBlank="1" showErrorMessage="1" errorTitle="Pick from the list" error="Choose a value from the drop-down list." sqref="B5:B44">
      <formula1>"Income,Expense"</formula1>
    </dataValidation>
  </dataValidations>
  <hyperlinks>
    <hyperlink ref="A2" r:id="rId1"/>
  </hyperlinks>
  <pageMargins left="0.7" right="0.7" top="0.75" bottom="0.75" header="0.3" footer="0.3"/>
  <pageSetup paperSize="9" orientation="portrait" horizontalDpi="4294967295" verticalDpi="4294967295" scale="100" fitToWidth="1" fitToHeight="0"/>
  <headerFooter>
    <oddFooter>&amp;LFree template by Accounter — accounter.co.za&amp;RPage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Transactions</vt:lpstr>
      <vt:lpstr>Monthly Summary</vt:lpstr>
      <vt:lpstr>Annual Summary</vt:lpstr>
      <vt:lpstr>Lists</vt:lpstr>
    </vt:vector>
  </TitlesOfParts>
  <Company>Accounter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Accounter</dc:creator>
  <dc:title>Free Income &amp; Expense Tracker for South Africa</dc:title>
  <dc:subject/>
  <dc:description>Free Income &amp; Expense Tracker for South Africa. https://accounter.co.za/templates/income-expense-tracker</dc:description>
  <cp:keywords/>
  <cp:category/>
  <cp:lastModifiedBy>Accounter</cp:lastModifiedBy>
  <dcterms:created xsi:type="dcterms:W3CDTF">2026-10-09T00:00:00Z</dcterms:created>
  <dcterms:modified xsi:type="dcterms:W3CDTF">2026-10-09T00:00:00Z</dcterms:modified>
</cp:coreProperties>
</file>