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Payslip" state="visible" r:id="rId5"/>
    <sheet sheetId="3" name="Tax Tables" state="visible" r:id="rId6"/>
  </sheets>
  <calcPr calcId="171027" fullCalcOnLoad="1"/>
</workbook>
</file>

<file path=xl/sharedStrings.xml><?xml version="1.0" encoding="utf-8"?>
<sst xmlns="http://schemas.openxmlformats.org/spreadsheetml/2006/main" count="136" uniqueCount="121">
  <si>
    <t>Payslip template — how to use</t>
  </si>
  <si>
    <t>Free template by Accounter — accounter.co.za</t>
  </si>
  <si>
    <t>A monthly payslip for South African employers. It shows every item the BCEA requires (employer and employee details, pay period, gross pay, each deduction, net pay and the employer UIF contribution) and calculates PAYE, UIF and SDL from the 2026/2027 SARS tables on the "Tax Tables" sheet.</t>
  </si>
  <si>
    <t>How to use this template</t>
  </si>
  <si>
    <t>Fill in the employer and employee details at the top of the Payslip sheet.</t>
  </si>
  <si>
    <t>Choose the employee's age group (it sets the PAYE rebate) and enter the number of medical aid members, including the employee (0 if they have no medical aid).</t>
  </si>
  <si>
    <t>Enter basic salary, overtime hours, commission, taxable allowances and any bonus. The hourly rate for overtime defaults to basic salary ÷ 173.33 hours; overwrite it if the employee works different hours.</t>
  </si>
  <si>
    <t>Enter pension / retirement annuity, medical aid and any other deductions. PAYE and UIF calculate automatically.</t>
  </si>
  <si>
    <t>Fill in the year-to-date figures from the previous payslip ("Before this period"); this period is added automatically.</t>
  </si>
  <si>
    <t>Save a copy per employee per month (File &gt; Save As), then print or save as PDF and give it to the employee on payday.</t>
  </si>
  <si>
    <t>Colour key</t>
  </si>
  <si>
    <t>Orange-shaded cells are for your own figures. White cells calculate automatically, so avoid typing over them. Example figures are included so you can see how it works: replace or delete them.</t>
  </si>
  <si>
    <t>Good to know</t>
  </si>
  <si>
    <t>•</t>
  </si>
  <si>
    <t>PAYE uses the annualised method for monthly-paid employees with the 1 Mar 2026 - 28 Feb 2027 tax tables, rebates and medical scheme fees tax credits. Bonuses are taxed as an annual payment (tax on annual pay plus bonus, less tax on annual pay).</t>
  </si>
  <si>
    <t>The PAYE working at the bottom of the payslip shows each step. It does not cover fringe benefits, travel allowances, directors or weekly/fortnightly pay; use payroll software or your accountant for those.</t>
  </si>
  <si>
    <t>UIF is 1% from the employee and 1% from the employer, on remuneration up to R17 712 a month. SDL is 1% of remuneration, payable only if your annual payroll is above R500 000.</t>
  </si>
  <si>
    <t>When SARS publishes new tables (normally effective 1 March), update the Tax Tables sheet or download the latest version of this template from accounter.co.za.</t>
  </si>
  <si>
    <t>Works in Microsoft Excel, Google Sheets (File &gt; Import or open from Google Drive), LibreOffice Calc and Apple Numbers.</t>
  </si>
  <si>
    <t>More from Accounter</t>
  </si>
  <si>
    <t>About this template and FAQs: https://accounter.co.za/templates/payslip-template</t>
  </si>
  <si>
    <t>More free templates: https://accounter.co.za/templates</t>
  </si>
  <si>
    <t>Free South African tax and business calculators: https://accounter.co.za/calculators</t>
  </si>
  <si>
    <t>Accounter — cloud accounting for South African businesses: https://accounter.co.za</t>
  </si>
  <si>
    <t>Disclaimer: this template is provided for practical and informational purposes only and is not tax, legal or financial advice. Tax rates and rules change; check figures against SARS and consult a qualified accountant or tax practitioner for advice on your situation.</t>
  </si>
  <si>
    <t>PAYSLIP</t>
  </si>
  <si>
    <t>Employer</t>
  </si>
  <si>
    <t>Employee</t>
  </si>
  <si>
    <t>Employer name</t>
  </si>
  <si>
    <t>Your Business (Pty) Ltd</t>
  </si>
  <si>
    <t>Employee name</t>
  </si>
  <si>
    <t>Employee Name</t>
  </si>
  <si>
    <t>Address</t>
  </si>
  <si>
    <t>1 Main Road, Cape Town, 8001</t>
  </si>
  <si>
    <t>Job title</t>
  </si>
  <si>
    <t>Bookkeeper</t>
  </si>
  <si>
    <t>PAYE reference number</t>
  </si>
  <si>
    <t>7000000000</t>
  </si>
  <si>
    <t>Employee number</t>
  </si>
  <si>
    <t>EMP001</t>
  </si>
  <si>
    <t>UIF reference number</t>
  </si>
  <si>
    <t>U000000000</t>
  </si>
  <si>
    <t>ID number</t>
  </si>
  <si>
    <t/>
  </si>
  <si>
    <t>Pay period</t>
  </si>
  <si>
    <t>March 2026</t>
  </si>
  <si>
    <t>Income tax number</t>
  </si>
  <si>
    <t>Pay date</t>
  </si>
  <si>
    <t>Age group (sets PAYE rebate)</t>
  </si>
  <si>
    <t>Below 65</t>
  </si>
  <si>
    <t>Payment method</t>
  </si>
  <si>
    <t>EFT</t>
  </si>
  <si>
    <t>Medical aid members (incl. employee; 0 if none)</t>
  </si>
  <si>
    <t>Tax year</t>
  </si>
  <si>
    <t>2026/2027</t>
  </si>
  <si>
    <t>Earnings</t>
  </si>
  <si>
    <t>Hours</t>
  </si>
  <si>
    <t>Rate (R)</t>
  </si>
  <si>
    <t>Amount (R)</t>
  </si>
  <si>
    <t>Basic salary</t>
  </si>
  <si>
    <t>Overtime — normal days (1.5×)</t>
  </si>
  <si>
    <t>Overtime — Sundays / public holidays (2×)</t>
  </si>
  <si>
    <t>Commission</t>
  </si>
  <si>
    <t>Taxable allowances</t>
  </si>
  <si>
    <t>Bonus / 13th cheque</t>
  </si>
  <si>
    <t>Gross earnings</t>
  </si>
  <si>
    <t>Deductions</t>
  </si>
  <si>
    <t>PAYE (income tax)</t>
  </si>
  <si>
    <t>UIF — employee (1%)</t>
  </si>
  <si>
    <t>Pension / provident / retirement annuity</t>
  </si>
  <si>
    <t>Medical aid — employee contribution</t>
  </si>
  <si>
    <t>Other deduction (describe)</t>
  </si>
  <si>
    <t>Total deductions</t>
  </si>
  <si>
    <t>NET PAY</t>
  </si>
  <si>
    <t>Employer contributions (not deducted from pay)</t>
  </si>
  <si>
    <t>UIF — employer (1%)</t>
  </si>
  <si>
    <t>SDL (1%) — liable for SDL?</t>
  </si>
  <si>
    <t>No</t>
  </si>
  <si>
    <t>Year to date</t>
  </si>
  <si>
    <t>Before this period</t>
  </si>
  <si>
    <t>This period</t>
  </si>
  <si>
    <t>PAYE</t>
  </si>
  <si>
    <t>UIF — employee</t>
  </si>
  <si>
    <t>Net pay</t>
  </si>
  <si>
    <t>PAYE working (monthly-paid employees — calculates automatically)</t>
  </si>
  <si>
    <t>Regular monthly remuneration (excl. bonus)</t>
  </si>
  <si>
    <t>Less: retirement fund contributions (within SARS limits)</t>
  </si>
  <si>
    <t>Annualised taxable income</t>
  </si>
  <si>
    <t>Tax on annualised income (Tax Tables sheet)</t>
  </si>
  <si>
    <t>Less: rebates for age group</t>
  </si>
  <si>
    <t>Annual tax after rebates</t>
  </si>
  <si>
    <t>Less: medical scheme fees tax credit (monthly)</t>
  </si>
  <si>
    <t>PAYE on regular pay (monthly)</t>
  </si>
  <si>
    <t>PAYE on bonus (annual payment)</t>
  </si>
  <si>
    <t>Total PAYE this period</t>
  </si>
  <si>
    <t>This payslip is issued in terms of section 33 of the Basic Conditions of Employment Act.</t>
  </si>
  <si>
    <t>SARS tax tables — 2026/2027 tax year</t>
  </si>
  <si>
    <t>Tax year 1 Mar 2026 - 28 Feb 2027. Figures as published on accounter.co.za; replace them when SARS publishes new tables.</t>
  </si>
  <si>
    <t>Taxable income above (R)</t>
  </si>
  <si>
    <t>Up to (R)</t>
  </si>
  <si>
    <t>Tax on the amount above (R)</t>
  </si>
  <si>
    <t>Plus this rate on the excess</t>
  </si>
  <si>
    <t>and above</t>
  </si>
  <si>
    <t>Tax rebates (annual)</t>
  </si>
  <si>
    <t>Amount</t>
  </si>
  <si>
    <t>Primary rebate (all taxpayers)</t>
  </si>
  <si>
    <t>Secondary rebate (65 and older)</t>
  </si>
  <si>
    <t>Tertiary rebate (75 and older)</t>
  </si>
  <si>
    <t>Medical scheme fees tax credit (monthly)</t>
  </si>
  <si>
    <t>Employee and first dependant (each)</t>
  </si>
  <si>
    <t>Each additional dependant</t>
  </si>
  <si>
    <t>Other payroll rates</t>
  </si>
  <si>
    <t>Value</t>
  </si>
  <si>
    <t>UIF rate (employee, and again employer)</t>
  </si>
  <si>
    <t>UIF monthly remuneration ceiling</t>
  </si>
  <si>
    <t>SDL rate (employer)</t>
  </si>
  <si>
    <t>SDL applies if annual payroll exceeds</t>
  </si>
  <si>
    <t>Retirement fund deduction limit (% of remuneration)</t>
  </si>
  <si>
    <t>Retirement fund deduction annual cap</t>
  </si>
  <si>
    <t>Overtime multiplier (normal days)</t>
  </si>
  <si>
    <t>Overtime multiplier (Sundays / public holidays)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</si>
</sst>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 mmm yyyy"/>
    <numFmt numFmtId="165" formatCode="&quot;R&quot;#,##0.00;[Red]-&quot;R&quot;#,##0.00"/>
    <numFmt numFmtId="166" formatCode="0.0%"/>
    <numFmt numFmtId="167" formatCode="0.0&quot;×&quot;"/>
  </numFmts>
  <fonts count="10" x14ac:knownFonts="1">
    <font>
      <color theme="1"/>
      <family val="2"/>
      <scheme val="minor"/>
      <sz val="11"/>
      <name val="Calibri"/>
    </font>
    <font>
      <b/>
      <color rgb="FF0D333F"/>
      <sz val="16"/>
    </font>
    <font>
      <u/>
      <color rgb="FFFF860B"/>
      <sz val="9"/>
    </font>
    <font>
      <b/>
      <color rgb="FF0D333F"/>
      <sz val="12"/>
    </font>
    <font>
      <b/>
      <color rgb="FFFF860B"/>
    </font>
    <font>
      <u/>
      <color rgb="FFFF860B"/>
    </font>
    <font>
      <i/>
      <color rgb="FF666666"/>
      <sz val="9"/>
    </font>
    <font>
      <b/>
      <color rgb="FF0D333F"/>
    </font>
    <font>
      <b/>
      <color rgb="FFFFFFFF"/>
    </font>
    <font>
      <b/>
      <color rgb="FFFFFFFF"/>
      <sz val="14"/>
    </font>
  </fonts>
  <fills count="6">
    <fill>
      <patternFill patternType="none"/>
    </fill>
    <fill>
      <patternFill patternType="gray125"/>
    </fill>
    <fill>
      <patternFill patternType="solid">
        <fgColor rgb="FFFFF4E8"/>
      </patternFill>
    </fill>
    <fill>
      <patternFill patternType="solid">
        <fgColor rgb="FFF5F5F5"/>
      </patternFill>
    </fill>
    <fill>
      <patternFill patternType="solid">
        <fgColor rgb="FF0D333F"/>
      </patternFill>
    </fill>
    <fill>
      <patternFill patternType="solid">
        <fgColor rgb="FFFF860B"/>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medium">
        <color rgb="FF0D333F"/>
      </top>
      <bottom style="thin">
        <color rgb="FFDDDDDD"/>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0" fillId="2" borderId="1" xfId="0" applyFill="1" applyBorder="1"/>
    <xf numFmtId="0" fontId="5" fillId="0" borderId="0" xfId="0" applyFont="1"/>
    <xf numFmtId="0" fontId="6" fillId="0" borderId="0" xfId="0" applyFont="1" applyAlignment="1">
      <alignment vertical="top" wrapText="1"/>
    </xf>
    <xf numFmtId="0" fontId="7" fillId="3" borderId="0" xfId="0" applyFont="1" applyFill="1"/>
    <xf numFmtId="0" fontId="0" fillId="3" borderId="0" xfId="0" applyFill="1"/>
    <xf numFmtId="164" fontId="0" fillId="2" borderId="1" xfId="0" applyNumberFormat="1" applyFill="1" applyBorder="1"/>
    <xf numFmtId="0" fontId="8" fillId="4" borderId="1" xfId="0" applyFont="1" applyFill="1" applyBorder="1" applyAlignment="1">
      <alignment vertical="center" wrapText="1"/>
    </xf>
    <xf numFmtId="165" fontId="0" fillId="2" borderId="1" xfId="0" applyNumberFormat="1" applyFill="1" applyBorder="1"/>
    <xf numFmtId="2" fontId="0" fillId="2" borderId="1" xfId="0" applyNumberFormat="1" applyFill="1" applyBorder="1"/>
    <xf numFmtId="165" fontId="0" fillId="0" borderId="1" xfId="0" applyNumberFormat="1" applyBorder="1"/>
    <xf numFmtId="0" fontId="7" fillId="3" borderId="2" xfId="0" applyFont="1" applyFill="1" applyBorder="1"/>
    <xf numFmtId="165" fontId="7" fillId="3" borderId="2" xfId="0" applyNumberFormat="1" applyFont="1" applyFill="1" applyBorder="1"/>
    <xf numFmtId="0" fontId="9" fillId="5" borderId="0" xfId="0" applyFont="1" applyFill="1"/>
    <xf numFmtId="165" fontId="9" fillId="5" borderId="1" xfId="0" applyNumberFormat="1" applyFont="1" applyFill="1" applyBorder="1"/>
    <xf numFmtId="0" fontId="6" fillId="0" borderId="0" xfId="0" applyFont="1"/>
    <xf numFmtId="9" fontId="0" fillId="0" borderId="1" xfId="0" applyNumberFormat="1" applyBorder="1"/>
    <xf numFmtId="166" fontId="0" fillId="0" borderId="1" xfId="0" applyNumberFormat="1" applyBorder="1"/>
    <xf numFmtId="167"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ccounter.co.za" TargetMode="External"/><Relationship Id="rId2" Type="http://schemas.openxmlformats.org/officeDocument/2006/relationships/hyperlink" Target="https://accounter.co.za/templates/payslip-template" TargetMode="External"/><Relationship Id="rId3" Type="http://schemas.openxmlformats.org/officeDocument/2006/relationships/hyperlink" Target="https://accounter.co.za/templates" TargetMode="External"/><Relationship Id="rId4" Type="http://schemas.openxmlformats.org/officeDocument/2006/relationships/hyperlink" Target="https://accounter.co.za/calculators" TargetMode="External"/><Relationship Id="rId5" Type="http://schemas.openxmlformats.org/officeDocument/2006/relationships/hyperlink" Target="https://accounter.co.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FormatPr defaultRowHeight="15" outlineLevelRow="0" outlineLevelCol="0" x14ac:dyDescent="55"/>
  <cols>
    <col min="1" max="1" width="5" customWidth="1"/>
    <col min="2" max="2" width="100" customWidth="1"/>
  </cols>
  <sheetData>
    <row r="1" ht="24" customHeight="1" spans="1:1" x14ac:dyDescent="0.25">
      <c r="A1" s="1" t="s">
        <v>0</v>
      </c>
    </row>
    <row r="2" spans="1:1" x14ac:dyDescent="0.25">
      <c r="A2" s="2" t="s">
        <v>1</v>
      </c>
    </row>
    <row r="4" ht="45" customHeight="1" spans="2:2" x14ac:dyDescent="0.25">
      <c r="B4" s="3" t="s">
        <v>2</v>
      </c>
    </row>
    <row r="6" ht="15" customHeight="1" spans="2:2" x14ac:dyDescent="0.25">
      <c r="B6" s="4" t="s">
        <v>3</v>
      </c>
    </row>
    <row r="7" ht="15" customHeight="1" spans="1:2" x14ac:dyDescent="0.25">
      <c r="A7" s="5">
        <v>1</v>
      </c>
      <c r="B7" s="3" t="s">
        <v>4</v>
      </c>
    </row>
    <row r="8" ht="30" customHeight="1" spans="1:2" x14ac:dyDescent="0.25">
      <c r="A8" s="5">
        <v>2</v>
      </c>
      <c r="B8" s="3" t="s">
        <v>5</v>
      </c>
    </row>
    <row r="9" ht="30" customHeight="1" spans="1:2" x14ac:dyDescent="0.25">
      <c r="A9" s="5">
        <v>3</v>
      </c>
      <c r="B9" s="3" t="s">
        <v>6</v>
      </c>
    </row>
    <row r="10" ht="30" customHeight="1" spans="1:2" x14ac:dyDescent="0.25">
      <c r="A10" s="5">
        <v>4</v>
      </c>
      <c r="B10" s="3" t="s">
        <v>7</v>
      </c>
    </row>
    <row r="11" ht="30" customHeight="1" spans="1:2" x14ac:dyDescent="0.25">
      <c r="A11" s="5">
        <v>5</v>
      </c>
      <c r="B11" s="3" t="s">
        <v>8</v>
      </c>
    </row>
    <row r="12" ht="30" customHeight="1" spans="1:2" x14ac:dyDescent="0.25">
      <c r="A12" s="5">
        <v>6</v>
      </c>
      <c r="B12" s="3" t="s">
        <v>9</v>
      </c>
    </row>
    <row r="14" ht="15" customHeight="1" spans="2:2" x14ac:dyDescent="0.25">
      <c r="B14" s="4" t="s">
        <v>10</v>
      </c>
    </row>
    <row r="15" ht="30" customHeight="1" spans="1:2" x14ac:dyDescent="0.25">
      <c r="A15" s="6"/>
      <c r="B15" s="3" t="s">
        <v>11</v>
      </c>
    </row>
    <row r="17" ht="15" customHeight="1" spans="2:2" x14ac:dyDescent="0.25">
      <c r="B17" s="4" t="s">
        <v>12</v>
      </c>
    </row>
    <row r="18" ht="45" customHeight="1" spans="1:2" x14ac:dyDescent="0.25">
      <c r="A18" t="s">
        <v>13</v>
      </c>
      <c r="B18" s="3" t="s">
        <v>14</v>
      </c>
    </row>
    <row r="19" ht="30" customHeight="1" spans="1:2" x14ac:dyDescent="0.25">
      <c r="A19" t="s">
        <v>13</v>
      </c>
      <c r="B19" s="3" t="s">
        <v>15</v>
      </c>
    </row>
    <row r="20" ht="30" customHeight="1" spans="1:2" x14ac:dyDescent="0.25">
      <c r="A20" t="s">
        <v>13</v>
      </c>
      <c r="B20" s="3" t="s">
        <v>16</v>
      </c>
    </row>
    <row r="21" ht="30" customHeight="1" spans="1:2" x14ac:dyDescent="0.25">
      <c r="A21" t="s">
        <v>13</v>
      </c>
      <c r="B21" s="3" t="s">
        <v>17</v>
      </c>
    </row>
    <row r="22" ht="30" customHeight="1" spans="2:2" x14ac:dyDescent="0.25">
      <c r="B22" s="3" t="s">
        <v>18</v>
      </c>
    </row>
    <row r="24" ht="15" customHeight="1" spans="2:2" x14ac:dyDescent="0.25">
      <c r="B24" s="4" t="s">
        <v>19</v>
      </c>
    </row>
    <row r="25" spans="2:2" x14ac:dyDescent="0.25">
      <c r="B25" s="7" t="s">
        <v>20</v>
      </c>
    </row>
    <row r="26" spans="2:2" x14ac:dyDescent="0.25">
      <c r="B26" s="7" t="s">
        <v>21</v>
      </c>
    </row>
    <row r="27" spans="2:2" x14ac:dyDescent="0.25">
      <c r="B27" s="7" t="s">
        <v>22</v>
      </c>
    </row>
    <row r="28" spans="2:2" x14ac:dyDescent="0.25">
      <c r="B28" s="7" t="s">
        <v>23</v>
      </c>
    </row>
    <row r="30" ht="45" customHeight="1" spans="2:2" x14ac:dyDescent="0.25">
      <c r="B30" s="8" t="s">
        <v>24</v>
      </c>
    </row>
  </sheetData>
  <hyperlinks>
    <hyperlink ref="A2" r:id="rId1"/>
    <hyperlink ref="B25" r:id="rId2"/>
    <hyperlink ref="B26" r:id="rId3"/>
    <hyperlink ref="B27" r:id="rId4"/>
    <hyperlink ref="B28" r:id="rId5"/>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
  <sheetFormatPr defaultRowHeight="15" outlineLevelRow="0" outlineLevelCol="0" x14ac:dyDescent="55"/>
  <cols>
    <col min="1" max="1" width="42" customWidth="1"/>
    <col min="2" max="2" width="26" customWidth="1"/>
    <col min="3" max="3" width="40" customWidth="1"/>
    <col min="4" max="4" width="20" customWidth="1"/>
  </cols>
  <sheetData>
    <row r="1" ht="24" customHeight="1" spans="1:1" x14ac:dyDescent="0.25">
      <c r="A1" s="1" t="s">
        <v>25</v>
      </c>
    </row>
    <row r="2" spans="1:1" x14ac:dyDescent="0.25">
      <c r="A2" s="2" t="s">
        <v>1</v>
      </c>
    </row>
    <row r="4" spans="1:4" x14ac:dyDescent="0.25">
      <c r="A4" s="9" t="s">
        <v>26</v>
      </c>
      <c r="B4" s="10"/>
      <c r="C4" s="9" t="s">
        <v>27</v>
      </c>
      <c r="D4" s="10"/>
    </row>
    <row r="5" spans="1:4" x14ac:dyDescent="0.25">
      <c r="A5" t="s">
        <v>28</v>
      </c>
      <c r="B5" s="6" t="s">
        <v>29</v>
      </c>
      <c r="C5" t="s">
        <v>30</v>
      </c>
      <c r="D5" s="6" t="s">
        <v>31</v>
      </c>
    </row>
    <row r="6" spans="1:4" x14ac:dyDescent="0.25">
      <c r="A6" t="s">
        <v>32</v>
      </c>
      <c r="B6" s="6" t="s">
        <v>33</v>
      </c>
      <c r="C6" t="s">
        <v>34</v>
      </c>
      <c r="D6" s="6" t="s">
        <v>35</v>
      </c>
    </row>
    <row r="7" spans="1:4" x14ac:dyDescent="0.25">
      <c r="A7" t="s">
        <v>36</v>
      </c>
      <c r="B7" s="6" t="s">
        <v>37</v>
      </c>
      <c r="C7" t="s">
        <v>38</v>
      </c>
      <c r="D7" s="6" t="s">
        <v>39</v>
      </c>
    </row>
    <row r="8" spans="1:4" x14ac:dyDescent="0.25">
      <c r="A8" t="s">
        <v>40</v>
      </c>
      <c r="B8" s="6" t="s">
        <v>41</v>
      </c>
      <c r="C8" t="s">
        <v>42</v>
      </c>
      <c r="D8" s="6" t="s">
        <v>43</v>
      </c>
    </row>
    <row r="9" spans="1:4" x14ac:dyDescent="0.25">
      <c r="A9" t="s">
        <v>44</v>
      </c>
      <c r="B9" s="6" t="s">
        <v>45</v>
      </c>
      <c r="C9" t="s">
        <v>46</v>
      </c>
      <c r="D9" s="6" t="s">
        <v>43</v>
      </c>
    </row>
    <row r="10" spans="1:4" x14ac:dyDescent="0.25">
      <c r="A10" t="s">
        <v>47</v>
      </c>
      <c r="B10" s="11">
        <v>46106</v>
      </c>
      <c r="C10" t="s">
        <v>48</v>
      </c>
      <c r="D10" s="6" t="s">
        <v>49</v>
      </c>
    </row>
    <row r="11" spans="1:4" x14ac:dyDescent="0.25">
      <c r="A11" t="s">
        <v>50</v>
      </c>
      <c r="B11" s="6" t="s">
        <v>51</v>
      </c>
      <c r="C11" t="s">
        <v>52</v>
      </c>
      <c r="D11" s="6">
        <v>1</v>
      </c>
    </row>
    <row r="12" spans="1:2" x14ac:dyDescent="0.25">
      <c r="A12" t="s">
        <v>53</v>
      </c>
      <c r="B12" t="s">
        <v>54</v>
      </c>
    </row>
    <row r="14" ht="30" customHeight="1" spans="1:4" x14ac:dyDescent="0.25">
      <c r="A14" s="12" t="s">
        <v>55</v>
      </c>
      <c r="B14" s="12" t="s">
        <v>56</v>
      </c>
      <c r="C14" s="12" t="s">
        <v>57</v>
      </c>
      <c r="D14" s="12" t="s">
        <v>58</v>
      </c>
    </row>
    <row r="15" spans="1:4" x14ac:dyDescent="0.25">
      <c r="A15" t="s">
        <v>59</v>
      </c>
      <c r="D15" s="13">
        <v>25000</v>
      </c>
    </row>
    <row r="16" spans="1:4" x14ac:dyDescent="0.25">
      <c r="A16" t="s">
        <v>60</v>
      </c>
      <c r="B16" s="14">
        <v>4</v>
      </c>
      <c r="C16" s="13">
        <f>ROUND(D15/173.33,2)</f>
      </c>
      <c r="D16" s="15">
        <f>ROUND(B16*C16*'Tax Tables'!$B$30,2)</f>
      </c>
    </row>
    <row r="17" spans="1:4" x14ac:dyDescent="0.25">
      <c r="A17" t="s">
        <v>61</v>
      </c>
      <c r="B17" s="14">
        <v>0</v>
      </c>
      <c r="C17" s="15">
        <f>C16</f>
      </c>
      <c r="D17" s="15">
        <f>ROUND(B17*C17*'Tax Tables'!$B$31,2)</f>
      </c>
    </row>
    <row r="18" spans="1:4" x14ac:dyDescent="0.25">
      <c r="A18" t="s">
        <v>62</v>
      </c>
      <c r="D18" s="13">
        <v>0</v>
      </c>
    </row>
    <row r="19" spans="1:4" x14ac:dyDescent="0.25">
      <c r="A19" t="s">
        <v>63</v>
      </c>
      <c r="D19" s="13">
        <v>0</v>
      </c>
    </row>
    <row r="20" spans="1:4" x14ac:dyDescent="0.25">
      <c r="A20" t="s">
        <v>64</v>
      </c>
      <c r="D20" s="13">
        <v>0</v>
      </c>
    </row>
    <row r="21" spans="1:4" x14ac:dyDescent="0.25">
      <c r="A21" s="16" t="s">
        <v>65</v>
      </c>
      <c r="D21" s="17">
        <f>SUM(D15:D20)</f>
      </c>
    </row>
    <row r="23" ht="30" customHeight="1" spans="1:4" x14ac:dyDescent="0.25">
      <c r="A23" s="12" t="s">
        <v>66</v>
      </c>
      <c r="B23" s="12" t="s">
        <v>43</v>
      </c>
      <c r="C23" s="12" t="s">
        <v>43</v>
      </c>
      <c r="D23" s="12" t="s">
        <v>58</v>
      </c>
    </row>
    <row r="24" spans="1:4" x14ac:dyDescent="0.25">
      <c r="A24" t="s">
        <v>67</v>
      </c>
      <c r="D24" s="15">
        <f>D53</f>
      </c>
    </row>
    <row r="25" spans="1:4" x14ac:dyDescent="0.25">
      <c r="A25" t="s">
        <v>68</v>
      </c>
      <c r="D25" s="15">
        <f>ROUND(MIN(D21,'Tax Tables'!$B$25)*'Tax Tables'!$B$24,2)</f>
      </c>
    </row>
    <row r="26" spans="1:4" x14ac:dyDescent="0.25">
      <c r="A26" t="s">
        <v>69</v>
      </c>
      <c r="D26" s="13">
        <v>0</v>
      </c>
    </row>
    <row r="27" spans="1:4" x14ac:dyDescent="0.25">
      <c r="A27" t="s">
        <v>70</v>
      </c>
      <c r="D27" s="13">
        <v>0</v>
      </c>
    </row>
    <row r="28" spans="1:4" x14ac:dyDescent="0.25">
      <c r="A28" s="6" t="s">
        <v>71</v>
      </c>
      <c r="D28" s="13">
        <v>0</v>
      </c>
    </row>
    <row r="29" spans="1:4" x14ac:dyDescent="0.25">
      <c r="A29" s="16" t="s">
        <v>72</v>
      </c>
      <c r="D29" s="17">
        <f>SUM(D24:D28)</f>
      </c>
    </row>
    <row r="31" spans="1:4" x14ac:dyDescent="0.25">
      <c r="A31" s="18" t="s">
        <v>73</v>
      </c>
      <c r="D31" s="19">
        <f>D21-D29</f>
      </c>
    </row>
    <row r="33" ht="30" customHeight="1" spans="1:4" x14ac:dyDescent="0.25">
      <c r="A33" s="12" t="s">
        <v>74</v>
      </c>
      <c r="B33" s="12" t="s">
        <v>43</v>
      </c>
      <c r="C33" s="12" t="s">
        <v>43</v>
      </c>
      <c r="D33" s="12" t="s">
        <v>58</v>
      </c>
    </row>
    <row r="34" spans="1:4" x14ac:dyDescent="0.25">
      <c r="A34" t="s">
        <v>75</v>
      </c>
      <c r="D34" s="15">
        <f>D25</f>
      </c>
    </row>
    <row r="35" spans="1:4" x14ac:dyDescent="0.25">
      <c r="A35" t="s">
        <v>76</v>
      </c>
      <c r="B35" s="6" t="s">
        <v>77</v>
      </c>
      <c r="D35" s="15">
        <f>IF(B35="Yes",ROUND(D21*'Tax Tables'!$B$26,2),0)</f>
      </c>
    </row>
    <row r="37" ht="30" customHeight="1" spans="1:4" x14ac:dyDescent="0.25">
      <c r="A37" s="12" t="s">
        <v>78</v>
      </c>
      <c r="B37" s="12" t="s">
        <v>79</v>
      </c>
      <c r="C37" s="12" t="s">
        <v>80</v>
      </c>
      <c r="D37" s="12" t="s">
        <v>78</v>
      </c>
    </row>
    <row r="38" spans="1:4" x14ac:dyDescent="0.25">
      <c r="A38" t="s">
        <v>65</v>
      </c>
      <c r="B38" s="13">
        <v>0</v>
      </c>
      <c r="C38" s="15">
        <f>D21</f>
      </c>
      <c r="D38" s="15">
        <f>B38+C38</f>
      </c>
    </row>
    <row r="39" spans="1:4" x14ac:dyDescent="0.25">
      <c r="A39" t="s">
        <v>81</v>
      </c>
      <c r="B39" s="13">
        <v>0</v>
      </c>
      <c r="C39" s="15">
        <f>D24</f>
      </c>
      <c r="D39" s="15">
        <f>B39+C39</f>
      </c>
    </row>
    <row r="40" spans="1:4" x14ac:dyDescent="0.25">
      <c r="A40" t="s">
        <v>82</v>
      </c>
      <c r="B40" s="13">
        <v>0</v>
      </c>
      <c r="C40" s="15">
        <f>D25</f>
      </c>
      <c r="D40" s="15">
        <f>B40+C40</f>
      </c>
    </row>
    <row r="41" spans="1:4" x14ac:dyDescent="0.25">
      <c r="A41" t="s">
        <v>83</v>
      </c>
      <c r="B41" s="13">
        <v>0</v>
      </c>
      <c r="C41" s="15">
        <f>D31</f>
      </c>
      <c r="D41" s="15">
        <f>B41+C41</f>
      </c>
    </row>
    <row r="43" spans="1:4" x14ac:dyDescent="0.25">
      <c r="A43" s="9" t="s">
        <v>84</v>
      </c>
      <c r="B43" s="10"/>
      <c r="C43" s="10"/>
      <c r="D43" s="10"/>
    </row>
    <row r="44" spans="1:4" x14ac:dyDescent="0.25">
      <c r="A44" t="s">
        <v>85</v>
      </c>
      <c r="D44" s="15">
        <f>D21-D20</f>
      </c>
    </row>
    <row r="45" spans="1:4" x14ac:dyDescent="0.25">
      <c r="A45" t="s">
        <v>86</v>
      </c>
      <c r="D45" s="15">
        <f>MIN(D26,D44*'Tax Tables'!$B$28,'Tax Tables'!$B$29/12)</f>
      </c>
    </row>
    <row r="46" spans="1:4" x14ac:dyDescent="0.25">
      <c r="A46" t="s">
        <v>87</v>
      </c>
      <c r="D46" s="15">
        <f>MAX(0,(D44-D45)*12)</f>
      </c>
    </row>
    <row r="47" spans="1:4" x14ac:dyDescent="0.25">
      <c r="A47" t="s">
        <v>88</v>
      </c>
      <c r="D47" s="15">
        <f>(VLOOKUP(D46,'Tax Tables'!$A$6:$D$12,3,TRUE)+(D46-VLOOKUP(D46,'Tax Tables'!$A$6:$D$12,1,TRUE))*VLOOKUP(D46,'Tax Tables'!$A$6:$D$12,4,TRUE))</f>
      </c>
    </row>
    <row r="48" spans="1:4" x14ac:dyDescent="0.25">
      <c r="A48" t="s">
        <v>89</v>
      </c>
      <c r="D48" s="15">
        <f>'Tax Tables'!$B$15+IF(D10&lt;&gt;"Below 65",'Tax Tables'!$B$16,0)+IF(D10="75 and over",'Tax Tables'!$B$17,0)</f>
      </c>
    </row>
    <row r="49" spans="1:4" x14ac:dyDescent="0.25">
      <c r="A49" t="s">
        <v>90</v>
      </c>
      <c r="D49" s="15">
        <f>MAX(0,D47-D48)</f>
      </c>
    </row>
    <row r="50" spans="1:4" x14ac:dyDescent="0.25">
      <c r="A50" t="s">
        <v>91</v>
      </c>
      <c r="D50" s="15">
        <f>IF(N(D11)&lt;=0,0,IF(D11=1,'Tax Tables'!$B$20,2*'Tax Tables'!$B$20+(D11-2)*'Tax Tables'!$B$21))</f>
      </c>
    </row>
    <row r="51" spans="1:4" x14ac:dyDescent="0.25">
      <c r="A51" t="s">
        <v>92</v>
      </c>
      <c r="D51" s="15">
        <f>MAX(0,ROUND(D49/12-D50,2))</f>
      </c>
    </row>
    <row r="52" spans="1:4" x14ac:dyDescent="0.25">
      <c r="A52" t="s">
        <v>93</v>
      </c>
      <c r="D52" s="15">
        <f>IF(N(D20)=0,0,MAX(0,ROUND(MAX(0,(VLOOKUP((D46+D20),'Tax Tables'!$A$6:$D$12,3,TRUE)+((D46+D20)-VLOOKUP((D46+D20),'Tax Tables'!$A$6:$D$12,1,TRUE))*VLOOKUP((D46+D20),'Tax Tables'!$A$6:$D$12,4,TRUE))-D48)-D49,2)))</f>
      </c>
    </row>
    <row r="53" spans="1:4" x14ac:dyDescent="0.25">
      <c r="A53" s="16" t="s">
        <v>94</v>
      </c>
      <c r="D53" s="17">
        <f>D51+D52</f>
      </c>
    </row>
    <row r="55" spans="1:1" x14ac:dyDescent="0.25">
      <c r="A55" s="20" t="s">
        <v>95</v>
      </c>
    </row>
  </sheetData>
  <dataValidations count="3">
    <dataValidation type="list" allowBlank="1" showErrorMessage="1" errorTitle="Pick from the list" error="Choose a value from the drop-down list." sqref="B35">
      <formula1>"Yes,No"</formula1>
    </dataValidation>
    <dataValidation type="list" allowBlank="1" showErrorMessage="1" errorTitle="Pick from the list" error="Choose a value from the drop-down list." sqref="D10">
      <formula1>"Below 65,65 to 74,75 and over"</formula1>
    </dataValidation>
    <dataValidation type="whole" allowBlank="1" showErrorMessage="1" error="Enter a whole number of members (0 if none)." sqref="D11">
      <formula1>0</formula1>
      <formula2>30</formula2>
    </dataValidation>
  </dataValidations>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FormatPr defaultRowHeight="15" outlineLevelRow="0" outlineLevelCol="0" x14ac:dyDescent="55"/>
  <cols>
    <col min="1" max="1" width="32" customWidth="1"/>
    <col min="2" max="2" width="18" customWidth="1"/>
    <col min="3" max="3" width="26" customWidth="1"/>
    <col min="4" max="4" width="22" customWidth="1"/>
  </cols>
  <sheetData>
    <row r="1" ht="24" customHeight="1" spans="1:1" x14ac:dyDescent="0.25">
      <c r="A1" s="1" t="s">
        <v>96</v>
      </c>
    </row>
    <row r="2" spans="1:1" x14ac:dyDescent="0.25">
      <c r="A2" s="2" t="s">
        <v>1</v>
      </c>
    </row>
    <row r="3" spans="1:1" x14ac:dyDescent="0.25">
      <c r="A3" s="20" t="s">
        <v>97</v>
      </c>
    </row>
    <row r="5" ht="30" customHeight="1" spans="1:4" x14ac:dyDescent="0.25">
      <c r="A5" s="12" t="s">
        <v>98</v>
      </c>
      <c r="B5" s="12" t="s">
        <v>99</v>
      </c>
      <c r="C5" s="12" t="s">
        <v>100</v>
      </c>
      <c r="D5" s="12" t="s">
        <v>101</v>
      </c>
    </row>
    <row r="6" spans="1:4" x14ac:dyDescent="0.25">
      <c r="A6" s="15">
        <v>0</v>
      </c>
      <c r="B6" s="15">
        <v>245100</v>
      </c>
      <c r="C6" s="15">
        <v>0</v>
      </c>
      <c r="D6" s="21">
        <v>0.18</v>
      </c>
    </row>
    <row r="7" spans="1:4" x14ac:dyDescent="0.25">
      <c r="A7" s="15">
        <v>245100</v>
      </c>
      <c r="B7" s="15">
        <v>383100</v>
      </c>
      <c r="C7" s="15">
        <v>44118</v>
      </c>
      <c r="D7" s="21">
        <v>0.26</v>
      </c>
    </row>
    <row r="8" spans="1:4" x14ac:dyDescent="0.25">
      <c r="A8" s="15">
        <v>383100</v>
      </c>
      <c r="B8" s="15">
        <v>530200</v>
      </c>
      <c r="C8" s="15">
        <v>79998</v>
      </c>
      <c r="D8" s="21">
        <v>0.31</v>
      </c>
    </row>
    <row r="9" spans="1:4" x14ac:dyDescent="0.25">
      <c r="A9" s="15">
        <v>530200</v>
      </c>
      <c r="B9" s="15">
        <v>695800</v>
      </c>
      <c r="C9" s="15">
        <v>125599</v>
      </c>
      <c r="D9" s="21">
        <v>0.36</v>
      </c>
    </row>
    <row r="10" spans="1:4" x14ac:dyDescent="0.25">
      <c r="A10" s="15">
        <v>695800</v>
      </c>
      <c r="B10" s="15">
        <v>887000</v>
      </c>
      <c r="C10" s="15">
        <v>185215</v>
      </c>
      <c r="D10" s="21">
        <v>0.39</v>
      </c>
    </row>
    <row r="11" spans="1:4" x14ac:dyDescent="0.25">
      <c r="A11" s="15">
        <v>887000</v>
      </c>
      <c r="B11" s="15">
        <v>1878600</v>
      </c>
      <c r="C11" s="15">
        <v>259783</v>
      </c>
      <c r="D11" s="21">
        <v>0.41</v>
      </c>
    </row>
    <row r="12" spans="1:4" x14ac:dyDescent="0.25">
      <c r="A12" s="15">
        <v>1878600</v>
      </c>
      <c r="B12" s="15" t="s">
        <v>102</v>
      </c>
      <c r="C12" s="15">
        <v>666339</v>
      </c>
      <c r="D12" s="21">
        <v>0.45</v>
      </c>
    </row>
    <row r="14" ht="30" customHeight="1" spans="1:2" x14ac:dyDescent="0.25">
      <c r="A14" s="12" t="s">
        <v>103</v>
      </c>
      <c r="B14" s="12" t="s">
        <v>104</v>
      </c>
    </row>
    <row r="15" spans="1:2" x14ac:dyDescent="0.25">
      <c r="A15" t="s">
        <v>105</v>
      </c>
      <c r="B15" s="15">
        <v>17820</v>
      </c>
    </row>
    <row r="16" spans="1:2" x14ac:dyDescent="0.25">
      <c r="A16" t="s">
        <v>106</v>
      </c>
      <c r="B16" s="15">
        <v>9765</v>
      </c>
    </row>
    <row r="17" spans="1:2" x14ac:dyDescent="0.25">
      <c r="A17" t="s">
        <v>107</v>
      </c>
      <c r="B17" s="15">
        <v>3249</v>
      </c>
    </row>
    <row r="19" ht="30" customHeight="1" spans="1:2" x14ac:dyDescent="0.25">
      <c r="A19" s="12" t="s">
        <v>108</v>
      </c>
      <c r="B19" s="12" t="s">
        <v>104</v>
      </c>
    </row>
    <row r="20" spans="1:2" x14ac:dyDescent="0.25">
      <c r="A20" t="s">
        <v>109</v>
      </c>
      <c r="B20" s="15">
        <v>376</v>
      </c>
    </row>
    <row r="21" spans="1:2" x14ac:dyDescent="0.25">
      <c r="A21" t="s">
        <v>110</v>
      </c>
      <c r="B21" s="15">
        <v>254</v>
      </c>
    </row>
    <row r="23" ht="30" customHeight="1" spans="1:2" x14ac:dyDescent="0.25">
      <c r="A23" s="12" t="s">
        <v>111</v>
      </c>
      <c r="B23" s="12" t="s">
        <v>112</v>
      </c>
    </row>
    <row r="24" spans="1:2" x14ac:dyDescent="0.25">
      <c r="A24" t="s">
        <v>113</v>
      </c>
      <c r="B24" s="21">
        <v>0.01</v>
      </c>
    </row>
    <row r="25" spans="1:2" x14ac:dyDescent="0.25">
      <c r="A25" t="s">
        <v>114</v>
      </c>
      <c r="B25" s="15">
        <v>17712</v>
      </c>
    </row>
    <row r="26" spans="1:2" x14ac:dyDescent="0.25">
      <c r="A26" t="s">
        <v>115</v>
      </c>
      <c r="B26" s="21">
        <v>0.01</v>
      </c>
    </row>
    <row r="27" spans="1:2" x14ac:dyDescent="0.25">
      <c r="A27" t="s">
        <v>116</v>
      </c>
      <c r="B27" s="15">
        <v>500000</v>
      </c>
    </row>
    <row r="28" spans="1:2" x14ac:dyDescent="0.25">
      <c r="A28" t="s">
        <v>117</v>
      </c>
      <c r="B28" s="22">
        <v>0.275</v>
      </c>
    </row>
    <row r="29" spans="1:2" x14ac:dyDescent="0.25">
      <c r="A29" t="s">
        <v>118</v>
      </c>
      <c r="B29" s="15">
        <v>430000</v>
      </c>
    </row>
    <row r="30" spans="1:2" x14ac:dyDescent="0.25">
      <c r="A30" t="s">
        <v>119</v>
      </c>
      <c r="B30" s="23">
        <v>1.5</v>
      </c>
    </row>
    <row r="31" spans="1:2" x14ac:dyDescent="0.25">
      <c r="A31" t="s">
        <v>120</v>
      </c>
      <c r="B31" s="23">
        <v>2</v>
      </c>
    </row>
  </sheetData>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Payslip</vt:lpstr>
      <vt:lpstr>Tax Tables</vt:lpstr>
    </vt:vector>
  </TitlesOfParts>
  <Company>Accounter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Accounter</dc:creator>
  <dc:title>Free Payslip Template for South Africa</dc:title>
  <dc:subject/>
  <dc:description>Free Payslip Template for South Africa. https://accounter.co.za/templates/payslip-template</dc:description>
  <cp:keywords/>
  <cp:category/>
  <cp:lastModifiedBy>Accounter</cp:lastModifiedBy>
  <dcterms:created xsi:type="dcterms:W3CDTF">2026-10-09T00:00:00Z</dcterms:created>
  <dcterms:modified xsi:type="dcterms:W3CDTF">2026-10-09T00:00:00Z</dcterms:modified>
</cp:coreProperties>
</file>